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Ergebnisse" sheetId="1" r:id="rId1"/>
    <sheet name="DWZBerechng" sheetId="2" r:id="rId2"/>
    <sheet name="R_h-Iteration" sheetId="3" r:id="rId3"/>
    <sheet name="WTAB" sheetId="4" r:id="rId4"/>
  </sheets>
  <definedNames/>
  <calcPr fullCalcOnLoad="1"/>
</workbook>
</file>

<file path=xl/sharedStrings.xml><?xml version="1.0" encoding="utf-8"?>
<sst xmlns="http://schemas.openxmlformats.org/spreadsheetml/2006/main" count="218" uniqueCount="108">
  <si>
    <t>DWZ-Voraus-/Nach-Berechner für 1 Spieler</t>
  </si>
  <si>
    <t>(fast punktgenau – bis auf geringe Rundungseffekte -, wenn Voraussetzungen stimmen – s.u.)</t>
  </si>
  <si>
    <t>Dein Name (optional)</t>
  </si>
  <si>
    <t>EINGABEN in die farbig unterlegten Felder ( remis = 'komma' 5 )</t>
  </si>
  <si>
    <t>Turnier (optional)</t>
  </si>
  <si>
    <t>LÖSCHEN mit LEERTASTE</t>
  </si>
  <si>
    <t>Spieler (du)</t>
  </si>
  <si>
    <t>(das in diesem</t>
  </si>
  <si>
    <t>Alter</t>
  </si>
  <si>
    <t>DWZ</t>
  </si>
  <si>
    <t>Index</t>
  </si>
  <si>
    <t xml:space="preserve">E </t>
  </si>
  <si>
    <t>(Entwicklungs-Koeffizient)</t>
  </si>
  <si>
    <t>Jahr Erreichte:)</t>
  </si>
  <si>
    <t>=</t>
  </si>
  <si>
    <t>Gegner/Runde</t>
  </si>
  <si>
    <t>Punkte</t>
  </si>
  <si>
    <t>Partien</t>
  </si>
  <si>
    <t>(Dein) Ergebnis</t>
  </si>
  <si>
    <t xml:space="preserve"> </t>
  </si>
  <si>
    <t>Gegner-DWZ</t>
  </si>
  <si>
    <t>Schnitt</t>
  </si>
  <si>
    <t>Gewinn-Erwartung</t>
  </si>
  <si>
    <t>Summe</t>
  </si>
  <si>
    <t>neue</t>
  </si>
  <si>
    <t>Diff.(+/-)</t>
  </si>
  <si>
    <t>W</t>
  </si>
  <si>
    <t>We (Punkterwartung)</t>
  </si>
  <si>
    <t>Turnierleistung* (ab 5 Partien)</t>
  </si>
  <si>
    <t>ca.</t>
  </si>
  <si>
    <t>Da hier kein Näherungsverfahren benutzt wird, sollte die neue DWZ bis auf +/- 1 mit der offiziellen übereinstimmen unter folgenden</t>
  </si>
  <si>
    <t>VORAUSSETZUNGEN:</t>
  </si>
  <si>
    <t xml:space="preserve">1) </t>
  </si>
  <si>
    <t>a) Eigene DWZ und die aller(!) Gegner im Turnier sollten vorhanden sein</t>
  </si>
  <si>
    <t>ABER: Durch verspätet nachgereichte Turniere (der Gegner) können sich diese evtl. verändern</t>
  </si>
  <si>
    <t>b) Ein Gegner ohne DWZ, der aber im Turnier eine erworben hat (Index 1), ist oben mit dieser Erst-DWZ einzubeziehen.</t>
  </si>
  <si>
    <t xml:space="preserve">    Sollte es mehrere solche Gegner geben, kann allerdings die Rechengenauigkeit u. U. doch leiden.</t>
  </si>
  <si>
    <t xml:space="preserve">2) </t>
  </si>
  <si>
    <t>Für keinen der Gegner gilt eine „Sonderwertung“.</t>
  </si>
  <si>
    <t>Um das festzustellen, ist eine komplette Turnier-Auswertung nötig.</t>
  </si>
  <si>
    <t xml:space="preserve">3) </t>
  </si>
  <si>
    <t>Wenn du noch keine DWZ hast, kannst du dort 0 eintragen. In diesem Fall musst du aber deine „Restpartie“-Ergebnisse kennen</t>
  </si>
  <si>
    <t>(aus früheren Turnieren) und diese oben so mit-eingeben als wären sie im Turnier gespielt worden.- Genauigkeit könnte leiden.</t>
  </si>
  <si>
    <t xml:space="preserve">4) </t>
  </si>
  <si>
    <t>Man kann oben nicht die Partien mehrerer Turniere zusammenfassen, ausgenommen die Restpartien.</t>
  </si>
  <si>
    <t xml:space="preserve">Rückfragen an:  </t>
  </si>
  <si>
    <t>b.plischke@gmx.de</t>
  </si>
  <si>
    <t>Stand der Wertungsordnung</t>
  </si>
  <si>
    <t>*)</t>
  </si>
  <si>
    <t>Dies ist die auch von DeWIS-Auswertungen ausgewiesene Leistung (ca.).</t>
  </si>
  <si>
    <t>Es ist diejenige theoretische DWZ, bei der du genau dein Punktergebnis erzielt haben müsstest ( W = We ).</t>
  </si>
  <si>
    <t>ODER: Es ist die Spielstärke, die du in diesem Turnier an den Tag gelegt hast (unabhängig von deiner DWZ oder deinem Alter).</t>
  </si>
  <si>
    <t>(Die hier angezeigte Turnierleistung schließt eingegebene Restpartien mit ein, was bei DeWIS nicht der Fall ist.)</t>
  </si>
  <si>
    <t>Kommastellen</t>
  </si>
  <si>
    <t>W_e-Berechnung für Spieler mit DWZ</t>
  </si>
  <si>
    <t xml:space="preserve">Punkte </t>
  </si>
  <si>
    <t>R_c</t>
  </si>
  <si>
    <t>W_e</t>
  </si>
  <si>
    <t>Wdiff</t>
  </si>
  <si>
    <t>Spieler</t>
  </si>
  <si>
    <t>Gegner</t>
  </si>
  <si>
    <t xml:space="preserve">Berechnung des Entwicklungskoeffizienten </t>
  </si>
  <si>
    <t>R_0</t>
  </si>
  <si>
    <t>Alterskonstante J</t>
  </si>
  <si>
    <t>Jgd-B-Faktor roh</t>
  </si>
  <si>
    <t>f_B</t>
  </si>
  <si>
    <t>BremsZschlg S_Br</t>
  </si>
  <si>
    <t>Grundwert E_0</t>
  </si>
  <si>
    <t>E roh (schon &gt;=5)</t>
  </si>
  <si>
    <t>Entw.Koeff. E</t>
  </si>
  <si>
    <t>DWZ-Veränderung</t>
  </si>
  <si>
    <t>Wertb.</t>
  </si>
  <si>
    <t>Diff. Δ</t>
  </si>
  <si>
    <t>R_n</t>
  </si>
  <si>
    <t>S_Br</t>
  </si>
  <si>
    <t>E</t>
  </si>
  <si>
    <t>n</t>
  </si>
  <si>
    <t>+800*Wdiff</t>
  </si>
  <si>
    <t>/(E+n)</t>
  </si>
  <si>
    <t>=R_0+D</t>
  </si>
  <si>
    <t>Merkliste</t>
  </si>
  <si>
    <t>R_h</t>
  </si>
  <si>
    <t>abs</t>
  </si>
  <si>
    <t>Leistungsberechnung</t>
  </si>
  <si>
    <t>∑</t>
  </si>
  <si>
    <t>p'</t>
  </si>
  <si>
    <t>D'</t>
  </si>
  <si>
    <t>R_h'</t>
  </si>
  <si>
    <t>p</t>
  </si>
  <si>
    <t>R_p=</t>
  </si>
  <si>
    <t>Ausgangswert</t>
  </si>
  <si>
    <t>D</t>
  </si>
  <si>
    <t>P(D)</t>
  </si>
  <si>
    <t>Zusamenfassung</t>
  </si>
  <si>
    <t>Sp.</t>
  </si>
  <si>
    <t>Lstg.</t>
  </si>
  <si>
    <t>normal</t>
  </si>
  <si>
    <t>(oder Berechnungsproblem)</t>
  </si>
  <si>
    <t>100%</t>
  </si>
  <si>
    <t>Bei 100% keine R_h-Iteration möglich, daher nach WO 4.8  R_h = R_c + 677</t>
  </si>
  <si>
    <t>0%</t>
  </si>
  <si>
    <t>Bei 0% keine R_h-Iteration möglich, daher nach WO 4.8  R_h = R_c – 677</t>
  </si>
  <si>
    <t>n &lt; 5</t>
  </si>
  <si>
    <t>Falls zu wenig Partien, Leistung nicht definiert</t>
  </si>
  <si>
    <t>ELOBASE/DeWIS</t>
  </si>
  <si>
    <t>Tabelle für P(D) nur an elobase/dewis angenähert (minimale Abweichungen möglich).</t>
  </si>
  <si>
    <t>p=P(D)</t>
  </si>
  <si>
    <t>D=D(p)</t>
  </si>
</sst>
</file>

<file path=xl/styles.xml><?xml version="1.0" encoding="utf-8"?>
<styleSheet xmlns="http://schemas.openxmlformats.org/spreadsheetml/2006/main">
  <numFmts count="7">
    <numFmt numFmtId="164" formatCode="General"/>
    <numFmt numFmtId="165" formatCode="0.0"/>
    <numFmt numFmtId="166" formatCode="DD/MM/YY"/>
    <numFmt numFmtId="167" formatCode="0.000"/>
    <numFmt numFmtId="168" formatCode="0.00"/>
    <numFmt numFmtId="169" formatCode="0.0000"/>
    <numFmt numFmtId="170" formatCode="0.00%"/>
  </numFmts>
  <fonts count="12">
    <font>
      <sz val="10"/>
      <name val="Arial"/>
      <family val="2"/>
    </font>
    <font>
      <sz val="10"/>
      <name val="Mangal"/>
      <family val="2"/>
    </font>
    <font>
      <b/>
      <sz val="10"/>
      <name val="Arial"/>
      <family val="2"/>
    </font>
    <font>
      <b/>
      <sz val="14"/>
      <name val="Arial"/>
      <family val="2"/>
    </font>
    <font>
      <sz val="8"/>
      <name val="Arial"/>
      <family val="2"/>
    </font>
    <font>
      <sz val="9"/>
      <name val="Arial"/>
      <family val="2"/>
    </font>
    <font>
      <sz val="11"/>
      <name val="Arial"/>
      <family val="2"/>
    </font>
    <font>
      <b/>
      <sz val="11"/>
      <name val="Arial"/>
      <family val="2"/>
    </font>
    <font>
      <b/>
      <sz val="9"/>
      <name val="Arial"/>
      <family val="2"/>
    </font>
    <font>
      <i/>
      <sz val="10"/>
      <name val="Arial"/>
      <family val="2"/>
    </font>
    <font>
      <sz val="10"/>
      <color indexed="12"/>
      <name val="Arial"/>
      <family val="2"/>
    </font>
    <font>
      <u val="single"/>
      <sz val="10"/>
      <name val="Arial"/>
      <family val="2"/>
    </font>
  </fonts>
  <fills count="20">
    <fill>
      <patternFill/>
    </fill>
    <fill>
      <patternFill patternType="gray125"/>
    </fill>
    <fill>
      <patternFill patternType="solid">
        <fgColor indexed="17"/>
        <bgColor indexed="64"/>
      </patternFill>
    </fill>
    <fill>
      <patternFill patternType="solid">
        <fgColor indexed="43"/>
        <bgColor indexed="64"/>
      </patternFill>
    </fill>
    <fill>
      <patternFill patternType="solid">
        <fgColor indexed="11"/>
        <bgColor indexed="64"/>
      </patternFill>
    </fill>
    <fill>
      <patternFill patternType="solid">
        <fgColor indexed="37"/>
        <bgColor indexed="64"/>
      </patternFill>
    </fill>
    <fill>
      <patternFill patternType="solid">
        <fgColor indexed="29"/>
        <bgColor indexed="64"/>
      </patternFill>
    </fill>
    <fill>
      <patternFill patternType="solid">
        <fgColor indexed="10"/>
        <bgColor indexed="64"/>
      </patternFill>
    </fill>
    <fill>
      <patternFill patternType="solid">
        <fgColor indexed="14"/>
        <bgColor indexed="64"/>
      </patternFill>
    </fill>
    <fill>
      <patternFill patternType="solid">
        <fgColor indexed="25"/>
        <bgColor indexed="64"/>
      </patternFill>
    </fill>
    <fill>
      <patternFill patternType="solid">
        <fgColor indexed="13"/>
        <bgColor indexed="64"/>
      </patternFill>
    </fill>
    <fill>
      <patternFill patternType="solid">
        <fgColor indexed="50"/>
        <bgColor indexed="64"/>
      </patternFill>
    </fill>
    <fill>
      <patternFill patternType="solid">
        <fgColor indexed="15"/>
        <bgColor indexed="64"/>
      </patternFill>
    </fill>
    <fill>
      <patternFill patternType="solid">
        <fgColor indexed="49"/>
        <bgColor indexed="64"/>
      </patternFill>
    </fill>
    <fill>
      <patternFill patternType="solid">
        <fgColor indexed="44"/>
        <bgColor indexed="64"/>
      </patternFill>
    </fill>
    <fill>
      <patternFill patternType="solid">
        <fgColor indexed="35"/>
        <bgColor indexed="64"/>
      </patternFill>
    </fill>
    <fill>
      <patternFill patternType="solid">
        <fgColor indexed="40"/>
        <bgColor indexed="64"/>
      </patternFill>
    </fill>
    <fill>
      <patternFill patternType="solid">
        <fgColor indexed="21"/>
        <bgColor indexed="64"/>
      </patternFill>
    </fill>
    <fill>
      <patternFill patternType="solid">
        <fgColor indexed="53"/>
        <bgColor indexed="64"/>
      </patternFill>
    </fill>
    <fill>
      <patternFill patternType="solid">
        <fgColor indexed="51"/>
        <bgColor indexed="64"/>
      </patternFill>
    </fill>
  </fills>
  <borders count="20">
    <border>
      <left/>
      <right/>
      <top/>
      <bottom/>
      <diagonal/>
    </border>
    <border>
      <left style="thick">
        <color indexed="57"/>
      </left>
      <right style="thick">
        <color indexed="57"/>
      </right>
      <top style="thick">
        <color indexed="57"/>
      </top>
      <bottom style="thick">
        <color indexed="57"/>
      </bottom>
    </border>
    <border>
      <left style="thick">
        <color indexed="8"/>
      </left>
      <right style="thick">
        <color indexed="8"/>
      </right>
      <top style="thick">
        <color indexed="8"/>
      </top>
      <bottom style="thick">
        <color indexed="57"/>
      </bottom>
    </border>
    <border>
      <left style="medium">
        <color indexed="17"/>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double">
        <color indexed="8"/>
      </left>
      <right style="double">
        <color indexed="8"/>
      </right>
      <top style="double">
        <color indexed="8"/>
      </top>
      <bottom style="double">
        <color indexed="8"/>
      </bottom>
    </border>
    <border>
      <left style="medium">
        <color indexed="16"/>
      </left>
      <right style="medium">
        <color indexed="16"/>
      </right>
      <top style="medium">
        <color indexed="16"/>
      </top>
      <bottom style="medium">
        <color indexed="16"/>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39">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0" borderId="0" applyNumberFormat="0" applyFill="0" applyBorder="0" applyAlignment="0" applyProtection="0"/>
    <xf numFmtId="164" fontId="1" fillId="0" borderId="1" applyNumberFormat="0" applyFill="0" applyAlignment="0" applyProtection="0"/>
    <xf numFmtId="164" fontId="1" fillId="0" borderId="2" applyNumberFormat="0" applyFill="0" applyAlignment="0" applyProtection="0"/>
    <xf numFmtId="164" fontId="0" fillId="5" borderId="0" applyNumberFormat="0" applyBorder="0" applyAlignment="0" applyProtection="0"/>
    <xf numFmtId="164" fontId="1" fillId="6" borderId="0" applyNumberFormat="0" applyBorder="0" applyAlignment="0" applyProtection="0"/>
    <xf numFmtId="164" fontId="1" fillId="4" borderId="0" applyNumberFormat="0" applyBorder="0" applyAlignment="0" applyProtection="0"/>
    <xf numFmtId="164" fontId="1" fillId="0" borderId="1" applyNumberFormat="0" applyFill="0" applyAlignment="0" applyProtection="0"/>
    <xf numFmtId="164" fontId="0" fillId="5" borderId="0" applyNumberFormat="0" applyBorder="0" applyAlignment="0" applyProtection="0"/>
    <xf numFmtId="164" fontId="1" fillId="4" borderId="0" applyNumberFormat="0" applyBorder="0" applyAlignment="0" applyProtection="0"/>
    <xf numFmtId="164" fontId="1" fillId="3"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0" borderId="0" applyNumberFormat="0" applyFill="0" applyBorder="0" applyAlignment="0" applyProtection="0"/>
    <xf numFmtId="164" fontId="1" fillId="0" borderId="3" applyNumberFormat="0" applyFill="0" applyAlignment="0" applyProtection="0"/>
  </cellStyleXfs>
  <cellXfs count="102">
    <xf numFmtId="164" fontId="0" fillId="0" borderId="0" xfId="0" applyAlignment="1">
      <alignment/>
    </xf>
    <xf numFmtId="164" fontId="0" fillId="0" borderId="0" xfId="0" applyAlignment="1">
      <alignment horizontal="center"/>
    </xf>
    <xf numFmtId="164" fontId="0" fillId="0" borderId="0" xfId="0" applyAlignment="1">
      <alignment/>
    </xf>
    <xf numFmtId="164" fontId="2" fillId="0" borderId="0" xfId="0" applyFont="1" applyAlignment="1">
      <alignment horizontal="left"/>
    </xf>
    <xf numFmtId="164" fontId="3" fillId="0" borderId="0" xfId="0" applyFont="1" applyAlignment="1">
      <alignment/>
    </xf>
    <xf numFmtId="164" fontId="3" fillId="0" borderId="0" xfId="0" applyFont="1" applyAlignment="1">
      <alignment horizontal="left"/>
    </xf>
    <xf numFmtId="164" fontId="0" fillId="0" borderId="0" xfId="0" applyFont="1" applyAlignment="1">
      <alignment horizontal="left"/>
    </xf>
    <xf numFmtId="164" fontId="2" fillId="10" borderId="0" xfId="0" applyFont="1" applyFill="1" applyAlignment="1" applyProtection="1">
      <alignment horizontal="left"/>
      <protection locked="0"/>
    </xf>
    <xf numFmtId="164" fontId="0" fillId="0" borderId="0" xfId="0" applyAlignment="1">
      <alignment horizontal="left"/>
    </xf>
    <xf numFmtId="164" fontId="0" fillId="0" borderId="0" xfId="0" applyFont="1" applyBorder="1" applyAlignment="1">
      <alignment horizontal="center"/>
    </xf>
    <xf numFmtId="164" fontId="4" fillId="0" borderId="0" xfId="0" applyFont="1" applyAlignment="1">
      <alignment horizontal="right"/>
    </xf>
    <xf numFmtId="164" fontId="5" fillId="0" borderId="4" xfId="0" applyFont="1" applyBorder="1" applyAlignment="1">
      <alignment horizontal="center"/>
    </xf>
    <xf numFmtId="164" fontId="0" fillId="0" borderId="0" xfId="0" applyFont="1" applyAlignment="1">
      <alignment horizontal="center"/>
    </xf>
    <xf numFmtId="164" fontId="6" fillId="6" borderId="5" xfId="0" applyFont="1" applyFill="1" applyBorder="1" applyAlignment="1" applyProtection="1">
      <alignment horizontal="center"/>
      <protection locked="0"/>
    </xf>
    <xf numFmtId="164" fontId="7" fillId="6" borderId="5" xfId="0" applyFont="1" applyFill="1" applyBorder="1" applyAlignment="1" applyProtection="1">
      <alignment horizontal="center"/>
      <protection locked="0"/>
    </xf>
    <xf numFmtId="164" fontId="5" fillId="0" borderId="0" xfId="0" applyFont="1" applyAlignment="1">
      <alignment horizontal="left"/>
    </xf>
    <xf numFmtId="164" fontId="0" fillId="0" borderId="4" xfId="0" applyFont="1" applyBorder="1" applyAlignment="1">
      <alignment horizontal="center"/>
    </xf>
    <xf numFmtId="164" fontId="5" fillId="0" borderId="0" xfId="0" applyFont="1" applyAlignment="1">
      <alignment horizontal="center"/>
    </xf>
    <xf numFmtId="164" fontId="5" fillId="0" borderId="4" xfId="0" applyFont="1" applyFill="1" applyBorder="1" applyAlignment="1">
      <alignment horizontal="center"/>
    </xf>
    <xf numFmtId="164" fontId="5" fillId="0" borderId="4" xfId="0" applyFont="1" applyBorder="1" applyAlignment="1">
      <alignment/>
    </xf>
    <xf numFmtId="164" fontId="5" fillId="11" borderId="5" xfId="0" applyNumberFormat="1" applyFont="1" applyFill="1" applyBorder="1" applyAlignment="1" applyProtection="1">
      <alignment horizontal="center"/>
      <protection locked="0"/>
    </xf>
    <xf numFmtId="164" fontId="5" fillId="12" borderId="5" xfId="0" applyNumberFormat="1" applyFont="1" applyFill="1" applyBorder="1" applyAlignment="1" applyProtection="1">
      <alignment horizontal="center"/>
      <protection locked="0"/>
    </xf>
    <xf numFmtId="164" fontId="0" fillId="13" borderId="5" xfId="0" applyNumberFormat="1" applyFont="1" applyFill="1" applyBorder="1" applyAlignment="1" applyProtection="1">
      <alignment horizontal="center"/>
      <protection locked="0"/>
    </xf>
    <xf numFmtId="164" fontId="0" fillId="14" borderId="5" xfId="0" applyNumberFormat="1" applyFont="1" applyFill="1" applyBorder="1" applyAlignment="1" applyProtection="1">
      <alignment horizontal="center"/>
      <protection locked="0"/>
    </xf>
    <xf numFmtId="164" fontId="0" fillId="15" borderId="5" xfId="0" applyNumberFormat="1" applyFont="1" applyFill="1" applyBorder="1" applyAlignment="1" applyProtection="1">
      <alignment horizontal="center"/>
      <protection locked="0"/>
    </xf>
    <xf numFmtId="164" fontId="0" fillId="16" borderId="5" xfId="0" applyNumberFormat="1" applyFont="1" applyFill="1" applyBorder="1" applyAlignment="1" applyProtection="1">
      <alignment horizontal="center"/>
      <protection locked="0"/>
    </xf>
    <xf numFmtId="165" fontId="8" fillId="0" borderId="4" xfId="0" applyNumberFormat="1" applyFont="1" applyBorder="1" applyAlignment="1">
      <alignment horizontal="center"/>
    </xf>
    <xf numFmtId="164" fontId="8" fillId="0" borderId="4" xfId="0" applyFont="1" applyBorder="1" applyAlignment="1">
      <alignment horizontal="center"/>
    </xf>
    <xf numFmtId="164" fontId="5" fillId="17" borderId="5" xfId="0" applyNumberFormat="1" applyFont="1" applyFill="1" applyBorder="1" applyAlignment="1" applyProtection="1">
      <alignment horizontal="center"/>
      <protection locked="0"/>
    </xf>
    <xf numFmtId="164" fontId="4" fillId="0" borderId="4" xfId="0" applyFont="1" applyBorder="1" applyAlignment="1">
      <alignment horizontal="center"/>
    </xf>
    <xf numFmtId="164" fontId="4" fillId="0" borderId="4" xfId="0" applyFont="1" applyBorder="1" applyAlignment="1">
      <alignment/>
    </xf>
    <xf numFmtId="164" fontId="7" fillId="0" borderId="0" xfId="0" applyFont="1" applyAlignment="1">
      <alignment/>
    </xf>
    <xf numFmtId="164" fontId="9" fillId="0" borderId="0" xfId="0" applyFont="1" applyAlignment="1">
      <alignment horizontal="center"/>
    </xf>
    <xf numFmtId="164" fontId="9" fillId="0" borderId="0" xfId="0" applyFont="1" applyAlignment="1">
      <alignment horizontal="left"/>
    </xf>
    <xf numFmtId="164" fontId="7" fillId="0" borderId="6" xfId="0" applyFont="1" applyBorder="1" applyAlignment="1">
      <alignment horizontal="center"/>
    </xf>
    <xf numFmtId="164" fontId="0" fillId="0" borderId="4" xfId="0" applyBorder="1" applyAlignment="1">
      <alignment horizontal="center"/>
    </xf>
    <xf numFmtId="164" fontId="7" fillId="0" borderId="4" xfId="0" applyFont="1" applyBorder="1" applyAlignment="1">
      <alignment horizontal="center"/>
    </xf>
    <xf numFmtId="165" fontId="0" fillId="0" borderId="4" xfId="0" applyNumberFormat="1" applyBorder="1" applyAlignment="1">
      <alignment horizontal="center"/>
    </xf>
    <xf numFmtId="164" fontId="9" fillId="0" borderId="0" xfId="0" applyFont="1" applyAlignment="1">
      <alignment horizontal="right"/>
    </xf>
    <xf numFmtId="164" fontId="9" fillId="0" borderId="4" xfId="0" applyFont="1" applyBorder="1" applyAlignment="1">
      <alignment horizontal="center"/>
    </xf>
    <xf numFmtId="164" fontId="9" fillId="0" borderId="0" xfId="0" applyFont="1" applyAlignment="1">
      <alignment/>
    </xf>
    <xf numFmtId="164" fontId="9" fillId="0" borderId="0" xfId="0" applyFont="1" applyAlignment="1">
      <alignment/>
    </xf>
    <xf numFmtId="164" fontId="2" fillId="0" borderId="0" xfId="0" applyFont="1" applyAlignment="1">
      <alignment/>
    </xf>
    <xf numFmtId="164" fontId="2" fillId="0" borderId="0" xfId="0" applyFont="1" applyAlignment="1">
      <alignment horizontal="center"/>
    </xf>
    <xf numFmtId="164" fontId="0" fillId="0" borderId="0" xfId="0" applyFont="1" applyAlignment="1">
      <alignment horizontal="right"/>
    </xf>
    <xf numFmtId="164" fontId="10" fillId="0" borderId="0" xfId="0" applyFont="1" applyAlignment="1">
      <alignment/>
    </xf>
    <xf numFmtId="164" fontId="4" fillId="0" borderId="0" xfId="0" applyFont="1" applyAlignment="1">
      <alignment/>
    </xf>
    <xf numFmtId="166" fontId="4" fillId="0" borderId="0" xfId="0" applyNumberFormat="1" applyFont="1" applyAlignment="1">
      <alignment horizontal="center"/>
    </xf>
    <xf numFmtId="164" fontId="0" fillId="0" borderId="0" xfId="0" applyFill="1" applyAlignment="1">
      <alignment/>
    </xf>
    <xf numFmtId="164" fontId="2" fillId="18" borderId="0" xfId="0" applyFont="1" applyFill="1" applyAlignment="1">
      <alignment horizontal="center"/>
    </xf>
    <xf numFmtId="167" fontId="0" fillId="0" borderId="0" xfId="0" applyNumberFormat="1" applyFont="1" applyAlignment="1">
      <alignment horizontal="left"/>
    </xf>
    <xf numFmtId="164" fontId="11" fillId="0" borderId="0" xfId="0" applyFont="1" applyAlignment="1">
      <alignment/>
    </xf>
    <xf numFmtId="168" fontId="0" fillId="0" borderId="0" xfId="0" applyNumberFormat="1" applyAlignment="1">
      <alignment/>
    </xf>
    <xf numFmtId="164" fontId="0" fillId="0" borderId="7" xfId="0" applyBorder="1" applyAlignment="1">
      <alignment/>
    </xf>
    <xf numFmtId="164" fontId="0" fillId="0" borderId="7" xfId="0" applyFont="1" applyBorder="1" applyAlignment="1">
      <alignment horizontal="center"/>
    </xf>
    <xf numFmtId="164" fontId="0" fillId="0" borderId="0" xfId="0" applyFill="1" applyAlignment="1">
      <alignment horizontal="right"/>
    </xf>
    <xf numFmtId="164" fontId="0" fillId="0" borderId="0" xfId="0" applyFont="1" applyAlignment="1">
      <alignment/>
    </xf>
    <xf numFmtId="165" fontId="0" fillId="0" borderId="8" xfId="0" applyNumberFormat="1" applyBorder="1" applyAlignment="1">
      <alignment horizontal="center"/>
    </xf>
    <xf numFmtId="164" fontId="0" fillId="0" borderId="0" xfId="0" applyNumberFormat="1" applyAlignment="1">
      <alignment/>
    </xf>
    <xf numFmtId="168" fontId="0" fillId="0" borderId="7" xfId="0" applyNumberFormat="1" applyBorder="1" applyAlignment="1">
      <alignment horizontal="left"/>
    </xf>
    <xf numFmtId="169" fontId="4" fillId="0" borderId="0" xfId="0" applyNumberFormat="1" applyFont="1" applyAlignment="1">
      <alignment horizontal="center"/>
    </xf>
    <xf numFmtId="168" fontId="0" fillId="0" borderId="0" xfId="0" applyNumberFormat="1" applyAlignment="1">
      <alignment horizontal="center"/>
    </xf>
    <xf numFmtId="164" fontId="2" fillId="0" borderId="9" xfId="0" applyFont="1" applyBorder="1" applyAlignment="1">
      <alignment/>
    </xf>
    <xf numFmtId="164" fontId="2" fillId="0" borderId="4" xfId="0" applyFont="1" applyBorder="1" applyAlignment="1">
      <alignment/>
    </xf>
    <xf numFmtId="164" fontId="0" fillId="0" borderId="10" xfId="0" applyFont="1" applyBorder="1" applyAlignment="1">
      <alignment/>
    </xf>
    <xf numFmtId="164" fontId="0" fillId="0" borderId="10" xfId="0" applyBorder="1" applyAlignment="1">
      <alignment/>
    </xf>
    <xf numFmtId="164" fontId="0" fillId="0" borderId="11" xfId="0" applyBorder="1" applyAlignment="1">
      <alignment/>
    </xf>
    <xf numFmtId="164" fontId="0" fillId="0" borderId="0" xfId="0" applyFont="1" applyBorder="1" applyAlignment="1">
      <alignment/>
    </xf>
    <xf numFmtId="164" fontId="0" fillId="0" borderId="12" xfId="0" applyBorder="1" applyAlignment="1">
      <alignment/>
    </xf>
    <xf numFmtId="164" fontId="0" fillId="0" borderId="0" xfId="0" applyFont="1" applyBorder="1" applyAlignment="1">
      <alignment horizontal="left"/>
    </xf>
    <xf numFmtId="168" fontId="0" fillId="0" borderId="4" xfId="0" applyNumberFormat="1" applyBorder="1" applyAlignment="1">
      <alignment horizontal="center"/>
    </xf>
    <xf numFmtId="164" fontId="2" fillId="0" borderId="4" xfId="0" applyFont="1" applyBorder="1" applyAlignment="1">
      <alignment horizontal="center"/>
    </xf>
    <xf numFmtId="164" fontId="0" fillId="0" borderId="13" xfId="0" applyBorder="1" applyAlignment="1">
      <alignment/>
    </xf>
    <xf numFmtId="164" fontId="0" fillId="0" borderId="14" xfId="0" applyBorder="1" applyAlignment="1">
      <alignment/>
    </xf>
    <xf numFmtId="164" fontId="0" fillId="0" borderId="4" xfId="0" applyFont="1" applyBorder="1" applyAlignment="1">
      <alignment/>
    </xf>
    <xf numFmtId="164" fontId="0" fillId="0" borderId="4" xfId="0" applyFill="1" applyBorder="1" applyAlignment="1">
      <alignment horizontal="center"/>
    </xf>
    <xf numFmtId="164" fontId="0" fillId="4" borderId="4" xfId="0" applyFill="1" applyBorder="1" applyAlignment="1">
      <alignment horizontal="center"/>
    </xf>
    <xf numFmtId="164" fontId="2" fillId="4" borderId="4" xfId="0" applyFont="1" applyFill="1" applyBorder="1" applyAlignment="1">
      <alignment/>
    </xf>
    <xf numFmtId="164" fontId="0" fillId="0" borderId="0" xfId="0" applyBorder="1" applyAlignment="1">
      <alignment/>
    </xf>
    <xf numFmtId="164" fontId="2" fillId="0" borderId="0" xfId="0" applyFont="1" applyBorder="1" applyAlignment="1">
      <alignment/>
    </xf>
    <xf numFmtId="164" fontId="9" fillId="0" borderId="0" xfId="0" applyFont="1" applyBorder="1" applyAlignment="1">
      <alignment/>
    </xf>
    <xf numFmtId="164" fontId="0" fillId="0" borderId="12" xfId="0" applyBorder="1" applyAlignment="1">
      <alignment horizontal="center"/>
    </xf>
    <xf numFmtId="164" fontId="2" fillId="0" borderId="12" xfId="0" applyFont="1" applyBorder="1" applyAlignment="1">
      <alignment horizontal="center"/>
    </xf>
    <xf numFmtId="164" fontId="7" fillId="0" borderId="0" xfId="0" applyFont="1" applyAlignment="1">
      <alignment horizontal="center"/>
    </xf>
    <xf numFmtId="164" fontId="8" fillId="0" borderId="15" xfId="0" applyFont="1" applyBorder="1" applyAlignment="1">
      <alignment/>
    </xf>
    <xf numFmtId="164" fontId="2" fillId="0" borderId="15" xfId="0" applyFont="1" applyBorder="1" applyAlignment="1">
      <alignment/>
    </xf>
    <xf numFmtId="164" fontId="0" fillId="14" borderId="10" xfId="0" applyFill="1" applyBorder="1" applyAlignment="1">
      <alignment horizontal="center"/>
    </xf>
    <xf numFmtId="164" fontId="0" fillId="0" borderId="10" xfId="0" applyBorder="1" applyAlignment="1">
      <alignment horizontal="center"/>
    </xf>
    <xf numFmtId="164" fontId="0" fillId="0" borderId="10" xfId="0" applyFill="1" applyBorder="1" applyAlignment="1">
      <alignment horizontal="right"/>
    </xf>
    <xf numFmtId="164" fontId="0" fillId="0" borderId="10" xfId="0" applyFill="1" applyBorder="1" applyAlignment="1">
      <alignment horizontal="center"/>
    </xf>
    <xf numFmtId="164" fontId="0" fillId="0" borderId="15" xfId="0" applyFont="1" applyBorder="1" applyAlignment="1">
      <alignment/>
    </xf>
    <xf numFmtId="164" fontId="0" fillId="0" borderId="11" xfId="0" applyFont="1" applyBorder="1" applyAlignment="1">
      <alignment horizontal="center"/>
    </xf>
    <xf numFmtId="164" fontId="0" fillId="0" borderId="16" xfId="0" applyBorder="1" applyAlignment="1">
      <alignment horizontal="center"/>
    </xf>
    <xf numFmtId="167" fontId="0" fillId="0" borderId="0" xfId="0" applyNumberFormat="1" applyAlignment="1">
      <alignment horizontal="center"/>
    </xf>
    <xf numFmtId="164" fontId="0" fillId="0" borderId="17" xfId="0" applyBorder="1" applyAlignment="1">
      <alignment/>
    </xf>
    <xf numFmtId="164" fontId="0" fillId="0" borderId="18" xfId="0" applyBorder="1" applyAlignment="1">
      <alignment/>
    </xf>
    <xf numFmtId="164" fontId="0" fillId="12" borderId="19" xfId="0" applyFill="1" applyBorder="1" applyAlignment="1">
      <alignment horizontal="center"/>
    </xf>
    <xf numFmtId="164" fontId="2" fillId="4" borderId="4" xfId="0" applyFont="1" applyFill="1" applyBorder="1" applyAlignment="1">
      <alignment horizontal="center"/>
    </xf>
    <xf numFmtId="170" fontId="2" fillId="4" borderId="4" xfId="0" applyNumberFormat="1" applyFont="1" applyFill="1" applyBorder="1" applyAlignment="1">
      <alignment horizontal="center"/>
    </xf>
    <xf numFmtId="167" fontId="0" fillId="19" borderId="0" xfId="0" applyNumberFormat="1" applyFont="1" applyFill="1" applyAlignment="1">
      <alignment horizontal="left"/>
    </xf>
    <xf numFmtId="167" fontId="2" fillId="0" borderId="0" xfId="0" applyNumberFormat="1" applyFont="1" applyAlignment="1">
      <alignment horizontal="center"/>
    </xf>
    <xf numFmtId="164" fontId="0" fillId="0" borderId="18" xfId="0" applyBorder="1" applyAlignment="1">
      <alignment horizontal="center"/>
    </xf>
  </cellXfs>
  <cellStyles count="25">
    <cellStyle name="Normal" xfId="0"/>
    <cellStyle name="Comma" xfId="15"/>
    <cellStyle name="Comma [0]" xfId="16"/>
    <cellStyle name="Currency" xfId="17"/>
    <cellStyle name="Currency [0]" xfId="18"/>
    <cellStyle name="Percent" xfId="19"/>
    <cellStyle name="du_gruen" xfId="20"/>
    <cellStyle name="hellgelb" xfId="21"/>
    <cellStyle name="hellgruen" xfId="22"/>
    <cellStyle name="null" xfId="23"/>
    <cellStyle name="null0" xfId="24"/>
    <cellStyle name="null1" xfId="25"/>
    <cellStyle name="rot" xfId="26"/>
    <cellStyle name="Rot1" xfId="27"/>
    <cellStyle name="Unbenannt1" xfId="28"/>
    <cellStyle name="Unbenannt10" xfId="29"/>
    <cellStyle name="Unbenannt11" xfId="30"/>
    <cellStyle name="Unbenannt2" xfId="31"/>
    <cellStyle name="Unbenannt3" xfId="32"/>
    <cellStyle name="Unbenannt4" xfId="33"/>
    <cellStyle name="Unbenannt5" xfId="34"/>
    <cellStyle name="Unbenannt6" xfId="35"/>
    <cellStyle name="Unbenannt7" xfId="36"/>
    <cellStyle name="Unbenannt8" xfId="37"/>
    <cellStyle name="Unbenannt9" xfId="38"/>
  </cellStyles>
  <dxfs count="5">
    <dxf>
      <fill>
        <patternFill patternType="solid">
          <fgColor rgb="FFFF0000"/>
          <bgColor rgb="FFC5000B"/>
        </patternFill>
      </fill>
      <border/>
    </dxf>
    <dxf>
      <border>
        <left style="thick">
          <color rgb="FF00AE00"/>
        </left>
        <right style="thick">
          <color rgb="FFFFFFFF"/>
        </right>
        <top style="thick"/>
        <bottom style="thick">
          <color rgb="FFFFFFFF"/>
        </bottom>
      </border>
    </dxf>
    <dxf>
      <fill>
        <patternFill patternType="solid">
          <fgColor rgb="FF23FF23"/>
          <bgColor rgb="FF00FF00"/>
        </patternFill>
      </fill>
      <border/>
    </dxf>
    <dxf>
      <fill>
        <patternFill patternType="solid">
          <fgColor rgb="FFFFFFCC"/>
          <bgColor rgb="FFFFFF99"/>
        </patternFill>
      </fill>
      <border/>
    </dxf>
    <dxf>
      <fill>
        <patternFill patternType="solid">
          <fgColor rgb="FFCC6633"/>
          <bgColor rgb="FFFF336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23FF23"/>
      <rgbColor rgb="00C0C0C0"/>
      <rgbColor rgb="00808080"/>
      <rgbColor rgb="009999FF"/>
      <rgbColor rgb="00FF3366"/>
      <rgbColor rgb="00FFFFCC"/>
      <rgbColor rgb="00CCFFFF"/>
      <rgbColor rgb="00660066"/>
      <rgbColor rgb="00FF8080"/>
      <rgbColor rgb="000066CC"/>
      <rgbColor rgb="00CCCCFF"/>
      <rgbColor rgb="00000080"/>
      <rgbColor rgb="00FF00FF"/>
      <rgbColor rgb="00FFFF00"/>
      <rgbColor rgb="0000B8FF"/>
      <rgbColor rgb="00800080"/>
      <rgbColor rgb="00C5000B"/>
      <rgbColor rgb="00008080"/>
      <rgbColor rgb="000000FF"/>
      <rgbColor rgb="0000DCFF"/>
      <rgbColor rgb="00CCFFFF"/>
      <rgbColor rgb="00CCFFCC"/>
      <rgbColor rgb="00FFFF99"/>
      <rgbColor rgb="0099CCFF"/>
      <rgbColor rgb="00FF99CC"/>
      <rgbColor rgb="00CC99FF"/>
      <rgbColor rgb="00FFCC99"/>
      <rgbColor rgb="003366FF"/>
      <rgbColor rgb="0000CCCC"/>
      <rgbColor rgb="003DEB3D"/>
      <rgbColor rgb="00FFD320"/>
      <rgbColor rgb="00FF9900"/>
      <rgbColor rgb="00CC6633"/>
      <rgbColor rgb="00666699"/>
      <rgbColor rgb="00969696"/>
      <rgbColor rgb="00003366"/>
      <rgbColor rgb="0000AE0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plischke@gmx.de" TargetMode="External" /></Relationships>
</file>

<file path=xl/worksheets/sheet1.xml><?xml version="1.0" encoding="utf-8"?>
<worksheet xmlns="http://schemas.openxmlformats.org/spreadsheetml/2006/main" xmlns:r="http://schemas.openxmlformats.org/officeDocument/2006/relationships">
  <dimension ref="A1:AC39"/>
  <sheetViews>
    <sheetView tabSelected="1" workbookViewId="0" topLeftCell="A1">
      <selection activeCell="D13" sqref="D13"/>
    </sheetView>
  </sheetViews>
  <sheetFormatPr defaultColWidth="11.421875" defaultRowHeight="12.75"/>
  <cols>
    <col min="1" max="1" width="3.7109375" style="1" customWidth="1"/>
    <col min="2" max="2" width="16.8515625" style="1" customWidth="1"/>
    <col min="3" max="3" width="5.8515625" style="0" customWidth="1"/>
    <col min="4" max="4" width="6.00390625" style="1" customWidth="1"/>
    <col min="5" max="5" width="5.28125" style="1" customWidth="1"/>
    <col min="6" max="6" width="5.28125" style="0" customWidth="1"/>
    <col min="7" max="17" width="5.28125" style="1" customWidth="1"/>
    <col min="18" max="18" width="7.421875" style="1" customWidth="1"/>
    <col min="19" max="19" width="6.7109375" style="1" customWidth="1"/>
    <col min="20" max="20" width="3.421875" style="1" customWidth="1"/>
    <col min="21" max="21" width="11.28125" style="1" customWidth="1"/>
    <col min="22" max="22" width="4.57421875" style="1" customWidth="1"/>
    <col min="23" max="23" width="5.00390625" style="1" customWidth="1"/>
    <col min="24" max="24" width="4.57421875" style="2" customWidth="1"/>
    <col min="25" max="25" width="4.57421875" style="1" customWidth="1"/>
    <col min="26" max="26" width="5.00390625" style="1" customWidth="1"/>
    <col min="27" max="27" width="5.421875" style="2" customWidth="1"/>
    <col min="28" max="28" width="4.8515625" style="1" customWidth="1"/>
    <col min="29" max="29" width="4.8515625" style="0" customWidth="1"/>
  </cols>
  <sheetData>
    <row r="1" spans="1:21" ht="12.75">
      <c r="A1"/>
      <c r="B1" s="3"/>
      <c r="E1"/>
      <c r="G1"/>
      <c r="H1"/>
      <c r="I1"/>
      <c r="J1"/>
      <c r="K1"/>
      <c r="L1"/>
      <c r="M1"/>
      <c r="Q1"/>
      <c r="R1"/>
      <c r="U1"/>
    </row>
    <row r="2" spans="1:21" ht="20.25" customHeight="1">
      <c r="A2"/>
      <c r="B2" s="3"/>
      <c r="C2" s="4"/>
      <c r="D2"/>
      <c r="E2"/>
      <c r="F2" s="5" t="s">
        <v>0</v>
      </c>
      <c r="G2"/>
      <c r="H2"/>
      <c r="I2"/>
      <c r="J2"/>
      <c r="K2"/>
      <c r="L2"/>
      <c r="M2"/>
      <c r="Q2"/>
      <c r="R2"/>
      <c r="U2"/>
    </row>
    <row r="3" spans="1:21" ht="15.75" customHeight="1">
      <c r="A3"/>
      <c r="B3" s="3"/>
      <c r="D3" t="s">
        <v>1</v>
      </c>
      <c r="E3"/>
      <c r="G3"/>
      <c r="H3"/>
      <c r="I3"/>
      <c r="J3"/>
      <c r="K3"/>
      <c r="L3"/>
      <c r="M3"/>
      <c r="Q3"/>
      <c r="R3"/>
      <c r="U3"/>
    </row>
    <row r="4" spans="1:21" ht="12.75">
      <c r="A4"/>
      <c r="B4" s="3"/>
      <c r="E4"/>
      <c r="G4"/>
      <c r="H4"/>
      <c r="I4"/>
      <c r="J4"/>
      <c r="K4"/>
      <c r="L4"/>
      <c r="M4"/>
      <c r="Q4"/>
      <c r="R4"/>
      <c r="U4"/>
    </row>
    <row r="5" spans="1:21" ht="12.75">
      <c r="A5"/>
      <c r="B5" s="6" t="s">
        <v>2</v>
      </c>
      <c r="E5"/>
      <c r="G5"/>
      <c r="H5"/>
      <c r="I5"/>
      <c r="J5"/>
      <c r="K5"/>
      <c r="L5"/>
      <c r="M5"/>
      <c r="Q5"/>
      <c r="R5"/>
      <c r="U5"/>
    </row>
    <row r="6" spans="1:21" ht="12.75">
      <c r="A6" s="3"/>
      <c r="B6" s="7"/>
      <c r="D6"/>
      <c r="E6" t="s">
        <v>3</v>
      </c>
      <c r="F6" s="1"/>
      <c r="G6" s="3"/>
      <c r="H6"/>
      <c r="U6" s="8"/>
    </row>
    <row r="7" spans="1:21" ht="12.75">
      <c r="A7" s="3"/>
      <c r="B7" s="6" t="s">
        <v>4</v>
      </c>
      <c r="D7"/>
      <c r="E7"/>
      <c r="G7"/>
      <c r="H7"/>
      <c r="I7"/>
      <c r="U7" s="8"/>
    </row>
    <row r="8" spans="1:21" ht="12.75">
      <c r="A8" s="3"/>
      <c r="B8" s="7"/>
      <c r="D8"/>
      <c r="E8" t="s">
        <v>5</v>
      </c>
      <c r="F8" s="1"/>
      <c r="G8" s="3"/>
      <c r="H8"/>
      <c r="U8" s="8"/>
    </row>
    <row r="9" spans="1:21" ht="12.75">
      <c r="A9" s="3"/>
      <c r="B9" s="7"/>
      <c r="E9" s="3"/>
      <c r="J9"/>
      <c r="K9"/>
      <c r="L9"/>
      <c r="M9"/>
      <c r="N9"/>
      <c r="O9"/>
      <c r="P9"/>
      <c r="Q9"/>
      <c r="R9"/>
      <c r="U9" s="8"/>
    </row>
    <row r="10" spans="1:21" ht="12.75">
      <c r="A10"/>
      <c r="B10"/>
      <c r="D10" s="9" t="s">
        <v>6</v>
      </c>
      <c r="E10" s="3"/>
      <c r="J10"/>
      <c r="K10"/>
      <c r="L10"/>
      <c r="M10"/>
      <c r="N10"/>
      <c r="O10"/>
      <c r="P10"/>
      <c r="Q10"/>
      <c r="R10"/>
      <c r="U10" s="8"/>
    </row>
    <row r="11" spans="1:21" ht="15.75" customHeight="1">
      <c r="A11"/>
      <c r="B11" s="10" t="s">
        <v>7</v>
      </c>
      <c r="C11" s="11" t="s">
        <v>8</v>
      </c>
      <c r="D11" s="11" t="s">
        <v>9</v>
      </c>
      <c r="E11" s="11" t="s">
        <v>10</v>
      </c>
      <c r="J11" s="12" t="s">
        <v>11</v>
      </c>
      <c r="K11" t="s">
        <v>12</v>
      </c>
      <c r="L11"/>
      <c r="M11"/>
      <c r="N11"/>
      <c r="O11"/>
      <c r="P11"/>
      <c r="Q11"/>
      <c r="R11"/>
      <c r="U11" s="8"/>
    </row>
    <row r="12" spans="1:21" ht="16.5" customHeight="1">
      <c r="A12"/>
      <c r="B12" s="10" t="s">
        <v>13</v>
      </c>
      <c r="C12" s="13">
        <v>53</v>
      </c>
      <c r="D12" s="14">
        <v>2001</v>
      </c>
      <c r="E12" s="13">
        <v>148</v>
      </c>
      <c r="F12" s="1" t="s">
        <v>14</v>
      </c>
      <c r="G12" s="15">
        <f>D12&amp;" - "&amp;N(E12)</f>
        <v>0</v>
      </c>
      <c r="J12" s="16">
        <f>IF(N(D12)=0,0,DWZBerechng!A27)</f>
        <v>30</v>
      </c>
      <c r="K12"/>
      <c r="L12"/>
      <c r="M12"/>
      <c r="N12"/>
      <c r="O12"/>
      <c r="P12"/>
      <c r="Q12"/>
      <c r="R12"/>
      <c r="U12" s="8"/>
    </row>
    <row r="13" spans="1:17" ht="12.75">
      <c r="A13"/>
      <c r="B13" s="3"/>
      <c r="E13" s="3"/>
      <c r="K13"/>
      <c r="L13"/>
      <c r="M13" s="17"/>
      <c r="N13" s="17"/>
      <c r="O13"/>
      <c r="P13" s="17"/>
      <c r="Q13" s="17"/>
    </row>
    <row r="14" spans="1:29" s="1" customFormat="1" ht="12.75">
      <c r="A14"/>
      <c r="B14" s="18" t="s">
        <v>15</v>
      </c>
      <c r="C14" s="18">
        <v>1</v>
      </c>
      <c r="D14" s="18">
        <v>2</v>
      </c>
      <c r="E14" s="18">
        <v>3</v>
      </c>
      <c r="F14" s="18">
        <v>4</v>
      </c>
      <c r="G14" s="18">
        <v>5</v>
      </c>
      <c r="H14" s="18">
        <v>6</v>
      </c>
      <c r="I14" s="18">
        <v>7</v>
      </c>
      <c r="J14" s="18">
        <v>8</v>
      </c>
      <c r="K14" s="18">
        <v>9</v>
      </c>
      <c r="L14" s="18">
        <v>10</v>
      </c>
      <c r="M14" s="18">
        <v>11</v>
      </c>
      <c r="N14" s="18">
        <v>12</v>
      </c>
      <c r="O14" s="11">
        <v>13</v>
      </c>
      <c r="P14" s="11">
        <v>14</v>
      </c>
      <c r="Q14" s="11">
        <v>15</v>
      </c>
      <c r="R14" s="11" t="s">
        <v>16</v>
      </c>
      <c r="S14" s="19" t="s">
        <v>17</v>
      </c>
      <c r="T14"/>
      <c r="U14"/>
      <c r="V14"/>
      <c r="W14"/>
      <c r="X14"/>
      <c r="Y14"/>
      <c r="Z14"/>
      <c r="AA14"/>
      <c r="AB14"/>
      <c r="AC14"/>
    </row>
    <row r="15" spans="1:28" ht="14.25">
      <c r="A15"/>
      <c r="B15" s="18" t="s">
        <v>18</v>
      </c>
      <c r="C15" s="20">
        <v>0.5</v>
      </c>
      <c r="D15" s="20">
        <v>0</v>
      </c>
      <c r="E15" s="20">
        <v>0.5</v>
      </c>
      <c r="F15" s="20">
        <v>0</v>
      </c>
      <c r="G15" s="20">
        <v>0.5</v>
      </c>
      <c r="H15" s="21">
        <v>0</v>
      </c>
      <c r="I15" s="21">
        <v>1</v>
      </c>
      <c r="J15" s="22">
        <v>1</v>
      </c>
      <c r="K15" s="22">
        <v>1</v>
      </c>
      <c r="L15" s="23">
        <v>0.5</v>
      </c>
      <c r="M15" s="23" t="s">
        <v>19</v>
      </c>
      <c r="N15" s="24" t="s">
        <v>19</v>
      </c>
      <c r="O15" s="24" t="s">
        <v>19</v>
      </c>
      <c r="P15" s="25" t="s">
        <v>19</v>
      </c>
      <c r="Q15" s="25" t="s">
        <v>19</v>
      </c>
      <c r="R15" s="26">
        <f>SUM(C15:Q15)</f>
        <v>5</v>
      </c>
      <c r="S15" s="27">
        <f>COUNTIF($B$15:$Q$15,"=1")+COUNTIF($B$15:$Q$15,"=0,5")+COUNTIF($B$15:$Q$15,"=0")</f>
        <v>10</v>
      </c>
      <c r="T15"/>
      <c r="U15"/>
      <c r="V15"/>
      <c r="W15"/>
      <c r="X15"/>
      <c r="Y15"/>
      <c r="Z15"/>
      <c r="AA15"/>
      <c r="AB15"/>
    </row>
    <row r="16" spans="1:28" ht="12.75">
      <c r="A16"/>
      <c r="B16" s="18" t="s">
        <v>20</v>
      </c>
      <c r="C16" s="28">
        <v>2130</v>
      </c>
      <c r="D16" s="28">
        <v>2561</v>
      </c>
      <c r="E16" s="28">
        <v>2219</v>
      </c>
      <c r="F16" s="20">
        <v>2113</v>
      </c>
      <c r="G16" s="20">
        <v>2261</v>
      </c>
      <c r="H16" s="21">
        <v>2197</v>
      </c>
      <c r="I16" s="21">
        <v>1027</v>
      </c>
      <c r="J16" s="22">
        <v>1698</v>
      </c>
      <c r="K16" s="22">
        <v>1714</v>
      </c>
      <c r="L16" s="23">
        <v>2247</v>
      </c>
      <c r="M16" s="23" t="s">
        <v>19</v>
      </c>
      <c r="N16" s="24" t="s">
        <v>19</v>
      </c>
      <c r="O16" s="24" t="s">
        <v>19</v>
      </c>
      <c r="P16" s="25" t="s">
        <v>19</v>
      </c>
      <c r="Q16" s="25" t="s">
        <v>19</v>
      </c>
      <c r="R16" s="11" t="s">
        <v>21</v>
      </c>
      <c r="S16" s="27">
        <f>ROUND(AVERAGE(C16:Q16),0)</f>
        <v>2017</v>
      </c>
      <c r="T16"/>
      <c r="U16"/>
      <c r="V16"/>
      <c r="W16"/>
      <c r="X16"/>
      <c r="Y16"/>
      <c r="Z16"/>
      <c r="AA16"/>
      <c r="AB16"/>
    </row>
    <row r="17" spans="2:19" ht="12.75">
      <c r="B17" s="29" t="s">
        <v>22</v>
      </c>
      <c r="C17" s="30">
        <f>DWZBerechng!A11</f>
        <v>0.32499999999999996</v>
      </c>
      <c r="D17" s="30">
        <f>DWZBerechng!B11</f>
        <v>0.02400000000000002</v>
      </c>
      <c r="E17" s="30">
        <f>DWZBerechng!C11</f>
        <v>0.21999999999999997</v>
      </c>
      <c r="F17" s="30">
        <f>DWZBerechng!D11</f>
        <v>0.347</v>
      </c>
      <c r="G17" s="30">
        <f>DWZBerechng!E11</f>
        <v>0.17899999999999994</v>
      </c>
      <c r="H17" s="30">
        <f>DWZBerechng!F11</f>
        <v>0.245</v>
      </c>
      <c r="I17" s="30">
        <f>DWZBerechng!G11</f>
        <v>1</v>
      </c>
      <c r="J17" s="30">
        <f>DWZBerechng!H11</f>
        <v>0.857</v>
      </c>
      <c r="K17" s="30">
        <f>DWZBerechng!I11</f>
        <v>0.845</v>
      </c>
      <c r="L17" s="30">
        <f>DWZBerechng!J11</f>
        <v>0.19199999999999995</v>
      </c>
      <c r="M17" s="30">
        <f>DWZBerechng!K11</f>
        <v>0</v>
      </c>
      <c r="N17" s="30">
        <f>DWZBerechng!L11</f>
        <v>0</v>
      </c>
      <c r="O17" s="30">
        <f>DWZBerechng!M11</f>
        <v>0</v>
      </c>
      <c r="P17" s="30">
        <f>DWZBerechng!N11</f>
        <v>0</v>
      </c>
      <c r="Q17" s="30">
        <f>DWZBerechng!O11</f>
        <v>0</v>
      </c>
      <c r="R17" s="29" t="s">
        <v>23</v>
      </c>
      <c r="S17" s="29">
        <f>DWZBerechng!R11</f>
        <v>4.234</v>
      </c>
    </row>
    <row r="18" spans="1:24" ht="16.5" customHeight="1">
      <c r="A18"/>
      <c r="B18"/>
      <c r="C18" s="3" t="s">
        <v>24</v>
      </c>
      <c r="D18" s="31" t="s">
        <v>9</v>
      </c>
      <c r="E18" s="12" t="s">
        <v>10</v>
      </c>
      <c r="G18" t="s">
        <v>25</v>
      </c>
      <c r="H18"/>
      <c r="I18" s="1" t="s">
        <v>26</v>
      </c>
      <c r="J18" s="8" t="s">
        <v>27</v>
      </c>
      <c r="K18"/>
      <c r="L18"/>
      <c r="M18" s="32"/>
      <c r="N18" s="33" t="s">
        <v>28</v>
      </c>
      <c r="O18" s="32"/>
      <c r="P18" s="32"/>
      <c r="Q18" s="32"/>
      <c r="R18" s="32"/>
      <c r="S18" s="32"/>
      <c r="T18" s="32"/>
      <c r="U18"/>
      <c r="V18"/>
      <c r="W18"/>
      <c r="X18"/>
    </row>
    <row r="19" spans="1:24" ht="16.5" customHeight="1">
      <c r="A19"/>
      <c r="B19"/>
      <c r="D19" s="34">
        <f>IF(N(D12)=0,N19,DWZBerechng!K34)</f>
        <v>2016</v>
      </c>
      <c r="E19" s="35">
        <f>IF(N(D12)=0,1,DWZBerechng!L34)</f>
        <v>149</v>
      </c>
      <c r="G19" s="36">
        <f>IF(N(D12)&gt;0,D19-D12,"-")</f>
        <v>15</v>
      </c>
      <c r="H19"/>
      <c r="I19" s="37">
        <f>R15</f>
        <v>5</v>
      </c>
      <c r="J19" s="35">
        <f>DWZBerechng!C38</f>
        <v>4.234</v>
      </c>
      <c r="K19"/>
      <c r="L19"/>
      <c r="M19" s="38" t="s">
        <v>29</v>
      </c>
      <c r="N19" s="39">
        <f>DWZBerechng!D38</f>
        <v>2087</v>
      </c>
      <c r="O19" s="32"/>
      <c r="P19" s="33">
        <f>IF(AND(N(D12)&gt;0,N19-D12&gt;300),"AUSNAHMESPIELER!","")</f>
        <v>0</v>
      </c>
      <c r="Q19" s="32"/>
      <c r="R19" s="32"/>
      <c r="S19" s="32"/>
      <c r="T19" s="32"/>
      <c r="U19"/>
      <c r="V19"/>
      <c r="W19"/>
      <c r="X19"/>
    </row>
    <row r="20" spans="1:29" ht="12.75">
      <c r="A20"/>
      <c r="B20"/>
      <c r="D20" s="40">
        <f>IF(AND(N(D12)=0,S15&lt;5),"Du brauchst mindestens 5 Partien! Sonst werden die obigen zu sogen. Restpartien","")</f>
        <v>0</v>
      </c>
      <c r="E20"/>
      <c r="G20"/>
      <c r="H20"/>
      <c r="I20"/>
      <c r="J20" s="33"/>
      <c r="K20" s="32"/>
      <c r="L20" s="32"/>
      <c r="M20" s="32"/>
      <c r="N20" s="40"/>
      <c r="O20" s="40"/>
      <c r="P20" s="40"/>
      <c r="Q20" s="40"/>
      <c r="R20" s="40"/>
      <c r="S20" s="40"/>
      <c r="T20" s="40"/>
      <c r="U20" s="40"/>
      <c r="V20"/>
      <c r="W20"/>
      <c r="X20"/>
      <c r="Y20" s="32"/>
      <c r="Z20" s="32"/>
      <c r="AA20" s="41"/>
      <c r="AB20" s="32"/>
      <c r="AC20" s="40"/>
    </row>
    <row r="21" spans="1:29" ht="12.75">
      <c r="A21"/>
      <c r="B21"/>
      <c r="D21"/>
      <c r="E21"/>
      <c r="G21"/>
      <c r="H21"/>
      <c r="I21"/>
      <c r="J21" s="33"/>
      <c r="K21" s="32"/>
      <c r="L21" s="32"/>
      <c r="M21" s="32"/>
      <c r="N21" s="32"/>
      <c r="O21" s="32"/>
      <c r="P21" s="32"/>
      <c r="Q21" s="32"/>
      <c r="R21" s="32"/>
      <c r="S21" s="32"/>
      <c r="T21" s="32"/>
      <c r="U21" s="32"/>
      <c r="V21"/>
      <c r="W21"/>
      <c r="X21"/>
      <c r="Y21" s="32"/>
      <c r="Z21" s="32"/>
      <c r="AA21" s="41"/>
      <c r="AB21" s="32"/>
      <c r="AC21" s="40"/>
    </row>
    <row r="22" spans="1:26" ht="12.75">
      <c r="A22"/>
      <c r="B22" t="s">
        <v>30</v>
      </c>
      <c r="D22"/>
      <c r="E22"/>
      <c r="G22"/>
      <c r="H22"/>
      <c r="I22"/>
      <c r="J22"/>
      <c r="K22"/>
      <c r="L22"/>
      <c r="M22"/>
      <c r="Q22"/>
      <c r="R22"/>
      <c r="S22"/>
      <c r="T22"/>
      <c r="U22"/>
      <c r="V22"/>
      <c r="W22"/>
      <c r="X22"/>
      <c r="Y22"/>
      <c r="Z22"/>
    </row>
    <row r="23" spans="1:26" ht="12.75">
      <c r="A23"/>
      <c r="B23" s="42" t="s">
        <v>31</v>
      </c>
      <c r="C23" s="42"/>
      <c r="D23" s="42"/>
      <c r="E23" s="42"/>
      <c r="F23" s="42"/>
      <c r="G23" s="42"/>
      <c r="H23" s="42"/>
      <c r="I23" s="42"/>
      <c r="J23" s="42"/>
      <c r="K23" s="42"/>
      <c r="L23" s="42"/>
      <c r="M23" s="42"/>
      <c r="N23" s="43"/>
      <c r="R23"/>
      <c r="S23"/>
      <c r="T23"/>
      <c r="U23"/>
      <c r="V23"/>
      <c r="W23"/>
      <c r="X23"/>
      <c r="Y23"/>
      <c r="Z23"/>
    </row>
    <row r="24" spans="1:26" ht="12.75">
      <c r="A24"/>
      <c r="B24"/>
      <c r="D24"/>
      <c r="E24"/>
      <c r="G24"/>
      <c r="H24"/>
      <c r="I24"/>
      <c r="J24"/>
      <c r="K24"/>
      <c r="L24"/>
      <c r="M24"/>
      <c r="R24"/>
      <c r="S24"/>
      <c r="T24"/>
      <c r="U24"/>
      <c r="V24"/>
      <c r="W24"/>
      <c r="X24"/>
      <c r="Y24"/>
      <c r="Z24"/>
    </row>
    <row r="25" spans="1:26" ht="12.75">
      <c r="A25" s="44" t="s">
        <v>32</v>
      </c>
      <c r="B25" t="s">
        <v>33</v>
      </c>
      <c r="D25"/>
      <c r="E25"/>
      <c r="G25"/>
      <c r="H25"/>
      <c r="I25"/>
      <c r="J25"/>
      <c r="K25"/>
      <c r="L25"/>
      <c r="M25"/>
      <c r="R25"/>
      <c r="S25"/>
      <c r="T25"/>
      <c r="U25"/>
      <c r="V25"/>
      <c r="W25"/>
      <c r="X25"/>
      <c r="Y25"/>
      <c r="Z25"/>
    </row>
    <row r="26" spans="1:26" ht="12.75">
      <c r="A26"/>
      <c r="B26" t="s">
        <v>34</v>
      </c>
      <c r="D26"/>
      <c r="E26"/>
      <c r="G26"/>
      <c r="H26"/>
      <c r="I26"/>
      <c r="J26"/>
      <c r="K26"/>
      <c r="L26"/>
      <c r="M26"/>
      <c r="R26"/>
      <c r="S26"/>
      <c r="T26"/>
      <c r="U26"/>
      <c r="V26"/>
      <c r="W26"/>
      <c r="X26"/>
      <c r="Y26"/>
      <c r="Z26"/>
    </row>
    <row r="27" spans="1:26" ht="12.75">
      <c r="A27"/>
      <c r="B27" t="s">
        <v>35</v>
      </c>
      <c r="D27"/>
      <c r="E27"/>
      <c r="G27"/>
      <c r="H27"/>
      <c r="I27"/>
      <c r="J27"/>
      <c r="K27"/>
      <c r="L27"/>
      <c r="M27"/>
      <c r="R27"/>
      <c r="S27"/>
      <c r="T27"/>
      <c r="U27"/>
      <c r="V27"/>
      <c r="W27"/>
      <c r="X27"/>
      <c r="Y27"/>
      <c r="Z27"/>
    </row>
    <row r="28" spans="1:26" ht="12.75">
      <c r="A28"/>
      <c r="B28" t="s">
        <v>36</v>
      </c>
      <c r="D28"/>
      <c r="E28"/>
      <c r="G28"/>
      <c r="H28"/>
      <c r="I28"/>
      <c r="J28"/>
      <c r="K28"/>
      <c r="L28"/>
      <c r="M28"/>
      <c r="R28"/>
      <c r="S28"/>
      <c r="T28"/>
      <c r="U28"/>
      <c r="V28"/>
      <c r="W28"/>
      <c r="X28"/>
      <c r="Y28"/>
      <c r="Z28"/>
    </row>
    <row r="29" spans="1:26" ht="12.75">
      <c r="A29" s="44" t="s">
        <v>37</v>
      </c>
      <c r="B29" t="s">
        <v>38</v>
      </c>
      <c r="D29"/>
      <c r="E29"/>
      <c r="G29"/>
      <c r="H29" t="s">
        <v>39</v>
      </c>
      <c r="I29"/>
      <c r="J29"/>
      <c r="K29"/>
      <c r="L29"/>
      <c r="M29"/>
      <c r="R29"/>
      <c r="S29"/>
      <c r="T29"/>
      <c r="U29"/>
      <c r="V29"/>
      <c r="W29"/>
      <c r="X29"/>
      <c r="Y29"/>
      <c r="Z29"/>
    </row>
    <row r="30" spans="1:26" ht="12.75">
      <c r="A30" s="44" t="s">
        <v>40</v>
      </c>
      <c r="B30" t="s">
        <v>41</v>
      </c>
      <c r="D30"/>
      <c r="E30"/>
      <c r="G30"/>
      <c r="H30"/>
      <c r="I30"/>
      <c r="J30"/>
      <c r="K30"/>
      <c r="L30"/>
      <c r="M30"/>
      <c r="R30"/>
      <c r="S30"/>
      <c r="T30"/>
      <c r="U30"/>
      <c r="V30"/>
      <c r="W30"/>
      <c r="X30"/>
      <c r="Y30"/>
      <c r="Z30"/>
    </row>
    <row r="31" spans="1:26" ht="12.75">
      <c r="A31" s="44"/>
      <c r="B31" t="s">
        <v>42</v>
      </c>
      <c r="D31"/>
      <c r="E31"/>
      <c r="G31"/>
      <c r="H31"/>
      <c r="I31"/>
      <c r="J31"/>
      <c r="K31"/>
      <c r="L31"/>
      <c r="M31"/>
      <c r="R31"/>
      <c r="S31"/>
      <c r="T31"/>
      <c r="U31"/>
      <c r="V31"/>
      <c r="W31"/>
      <c r="X31"/>
      <c r="Y31"/>
      <c r="Z31"/>
    </row>
    <row r="32" spans="1:26" ht="12.75">
      <c r="A32" s="44" t="s">
        <v>43</v>
      </c>
      <c r="B32" t="s">
        <v>44</v>
      </c>
      <c r="D32"/>
      <c r="E32"/>
      <c r="G32"/>
      <c r="H32"/>
      <c r="I32"/>
      <c r="J32"/>
      <c r="K32"/>
      <c r="L32"/>
      <c r="M32"/>
      <c r="R32"/>
      <c r="S32"/>
      <c r="T32"/>
      <c r="U32"/>
      <c r="V32"/>
      <c r="W32"/>
      <c r="X32"/>
      <c r="Y32"/>
      <c r="Z32"/>
    </row>
    <row r="33" spans="1:26" ht="12.75">
      <c r="A33"/>
      <c r="B33"/>
      <c r="D33"/>
      <c r="E33"/>
      <c r="G33"/>
      <c r="H33"/>
      <c r="I33"/>
      <c r="J33"/>
      <c r="K33"/>
      <c r="L33"/>
      <c r="M33"/>
      <c r="R33"/>
      <c r="S33"/>
      <c r="T33"/>
      <c r="U33"/>
      <c r="V33"/>
      <c r="W33"/>
      <c r="X33"/>
      <c r="Y33"/>
      <c r="Z33"/>
    </row>
    <row r="34" spans="1:26" ht="12.75">
      <c r="A34"/>
      <c r="B34" t="s">
        <v>45</v>
      </c>
      <c r="C34" s="45" t="s">
        <v>46</v>
      </c>
      <c r="D34"/>
      <c r="E34"/>
      <c r="G34"/>
      <c r="H34"/>
      <c r="I34"/>
      <c r="J34"/>
      <c r="K34"/>
      <c r="L34"/>
      <c r="M34"/>
      <c r="N34" s="46" t="s">
        <v>47</v>
      </c>
      <c r="R34" s="47">
        <v>42583</v>
      </c>
      <c r="S34"/>
      <c r="T34"/>
      <c r="U34"/>
      <c r="V34"/>
      <c r="W34"/>
      <c r="X34"/>
      <c r="Y34"/>
      <c r="Z34"/>
    </row>
    <row r="35" spans="1:26" ht="12.75">
      <c r="A35"/>
      <c r="B35"/>
      <c r="D35"/>
      <c r="E35"/>
      <c r="G35"/>
      <c r="H35"/>
      <c r="I35"/>
      <c r="J35"/>
      <c r="K35"/>
      <c r="L35"/>
      <c r="M35"/>
      <c r="R35"/>
      <c r="S35"/>
      <c r="T35"/>
      <c r="U35"/>
      <c r="V35"/>
      <c r="W35"/>
      <c r="X35"/>
      <c r="Y35"/>
      <c r="Z35"/>
    </row>
    <row r="36" spans="1:26" ht="12.75">
      <c r="A36" s="12" t="s">
        <v>48</v>
      </c>
      <c r="B36" s="40" t="s">
        <v>49</v>
      </c>
      <c r="D36"/>
      <c r="E36"/>
      <c r="G36"/>
      <c r="H36"/>
      <c r="I36"/>
      <c r="J36"/>
      <c r="K36"/>
      <c r="L36"/>
      <c r="R36"/>
      <c r="S36"/>
      <c r="T36"/>
      <c r="U36"/>
      <c r="V36"/>
      <c r="W36"/>
      <c r="X36"/>
      <c r="Y36"/>
      <c r="Z36"/>
    </row>
    <row r="37" spans="2:26" ht="12.75">
      <c r="B37" s="33" t="s">
        <v>50</v>
      </c>
      <c r="R37"/>
      <c r="S37"/>
      <c r="T37"/>
      <c r="U37"/>
      <c r="V37"/>
      <c r="W37"/>
      <c r="X37"/>
      <c r="Y37"/>
      <c r="Z37"/>
    </row>
    <row r="38" spans="1:26" ht="12.75">
      <c r="A38"/>
      <c r="B38" s="33" t="s">
        <v>51</v>
      </c>
      <c r="R38"/>
      <c r="S38"/>
      <c r="T38"/>
      <c r="U38"/>
      <c r="V38"/>
      <c r="W38"/>
      <c r="X38"/>
      <c r="Y38"/>
      <c r="Z38"/>
    </row>
    <row r="39" spans="2:26" ht="12.75">
      <c r="B39" s="8" t="s">
        <v>52</v>
      </c>
      <c r="R39"/>
      <c r="S39"/>
      <c r="T39"/>
      <c r="U39"/>
      <c r="V39"/>
      <c r="W39"/>
      <c r="X39"/>
      <c r="Y39"/>
      <c r="Z39"/>
    </row>
  </sheetData>
  <sheetProtection sheet="1"/>
  <conditionalFormatting sqref="C15:I15 K15:M15 O15:Q15">
    <cfRule type="cellIs" priority="1" dxfId="0" operator="lessThan" stopIfTrue="1">
      <formula>0</formula>
    </cfRule>
    <cfRule type="cellIs" priority="2" dxfId="0" operator="greaterThan" stopIfTrue="1">
      <formula>1</formula>
    </cfRule>
  </conditionalFormatting>
  <conditionalFormatting sqref="N15">
    <cfRule type="cellIs" priority="3" dxfId="0" operator="greaterThan" stopIfTrue="1">
      <formula>1</formula>
    </cfRule>
    <cfRule type="cellIs" priority="4" dxfId="0" operator="lessThan" stopIfTrue="1">
      <formula>0</formula>
    </cfRule>
  </conditionalFormatting>
  <hyperlinks>
    <hyperlink ref="C34" r:id="rId1" display="b.plischke@gmx.de"/>
  </hyperlinks>
  <printOptions/>
  <pageMargins left="0.5284722222222222" right="0.3298611111111111" top="0.6451388888888889" bottom="0.6013888888888889" header="0.4076388888888889" footer="0.3638888888888889"/>
  <pageSetup firstPageNumber="1" useFirstPageNumber="1" horizontalDpi="300" verticalDpi="300" orientation="portrait" paperSize="9" scale="84"/>
  <headerFooter alignWithMargins="0">
    <oddHeader>&amp;C&amp;A</oddHeader>
    <oddFooter>&amp;CSeite &amp;P</oddFooter>
  </headerFooter>
  <colBreaks count="1" manualBreakCount="1">
    <brk id="21" max="65535" man="1"/>
  </colBreaks>
</worksheet>
</file>

<file path=xl/worksheets/sheet2.xml><?xml version="1.0" encoding="utf-8"?>
<worksheet xmlns="http://schemas.openxmlformats.org/spreadsheetml/2006/main" xmlns:r="http://schemas.openxmlformats.org/officeDocument/2006/relationships">
  <dimension ref="A1:S38"/>
  <sheetViews>
    <sheetView workbookViewId="0" topLeftCell="A1">
      <selection activeCell="K35" sqref="K35"/>
    </sheetView>
  </sheetViews>
  <sheetFormatPr defaultColWidth="11.421875" defaultRowHeight="12.75"/>
  <cols>
    <col min="1" max="1" width="6.7109375" style="0" customWidth="1"/>
    <col min="2" max="6" width="6.421875" style="0" customWidth="1"/>
    <col min="7" max="7" width="6.8515625" style="0" customWidth="1"/>
    <col min="8" max="8" width="6.7109375" style="0" customWidth="1"/>
    <col min="9" max="9" width="6.140625" style="0" customWidth="1"/>
    <col min="10" max="10" width="8.57421875" style="1" customWidth="1"/>
    <col min="11" max="11" width="8.421875" style="0" customWidth="1"/>
    <col min="12" max="12" width="8.140625" style="0" customWidth="1"/>
    <col min="13" max="13" width="6.421875" style="0" customWidth="1"/>
    <col min="14" max="15" width="6.00390625" style="48" customWidth="1"/>
    <col min="16" max="16" width="6.57421875" style="0" customWidth="1"/>
    <col min="17" max="17" width="4.421875" style="0" customWidth="1"/>
    <col min="18" max="18" width="5.57421875" style="0" customWidth="1"/>
    <col min="19" max="20" width="4.421875" style="0" customWidth="1"/>
    <col min="21" max="21" width="4.57421875" style="0" customWidth="1"/>
    <col min="22" max="22" width="7.140625" style="0" customWidth="1"/>
    <col min="23" max="24" width="5.8515625" style="0" customWidth="1"/>
  </cols>
  <sheetData>
    <row r="1" spans="9:13" ht="12.75">
      <c r="I1" s="49">
        <f>WTAB!$I$1</f>
        <v>3</v>
      </c>
      <c r="J1" s="50" t="s">
        <v>53</v>
      </c>
      <c r="L1" s="42">
        <f>WTAB!$B$1</f>
        <v>0</v>
      </c>
      <c r="M1" s="1"/>
    </row>
    <row r="2" spans="1:13" ht="12.75">
      <c r="A2" s="51"/>
      <c r="J2" s="50"/>
      <c r="L2" s="42"/>
      <c r="M2" s="1"/>
    </row>
    <row r="3" spans="1:16" ht="12.75">
      <c r="A3" s="51" t="s">
        <v>54</v>
      </c>
      <c r="J3"/>
      <c r="L3" s="52"/>
      <c r="M3" s="1"/>
      <c r="P3" s="53"/>
    </row>
    <row r="4" spans="1:16" ht="12.75">
      <c r="A4" s="43">
        <v>1</v>
      </c>
      <c r="B4" s="43">
        <v>2</v>
      </c>
      <c r="C4" s="43">
        <v>3</v>
      </c>
      <c r="D4" s="43">
        <v>4</v>
      </c>
      <c r="E4" s="43">
        <v>5</v>
      </c>
      <c r="F4" s="43">
        <v>6</v>
      </c>
      <c r="G4" s="43">
        <v>7</v>
      </c>
      <c r="H4" s="43">
        <v>8</v>
      </c>
      <c r="I4" s="43">
        <v>9</v>
      </c>
      <c r="J4" s="43">
        <v>10</v>
      </c>
      <c r="K4" s="43">
        <v>11</v>
      </c>
      <c r="L4" s="43">
        <v>12</v>
      </c>
      <c r="M4" s="43">
        <v>13</v>
      </c>
      <c r="N4" s="43">
        <v>14</v>
      </c>
      <c r="O4" s="43">
        <v>15</v>
      </c>
      <c r="P4" s="53"/>
    </row>
    <row r="5" spans="1:17" ht="12.75">
      <c r="A5" s="43">
        <f>Ergebnisse!C$16</f>
        <v>2130</v>
      </c>
      <c r="B5" s="43">
        <f>Ergebnisse!D$16</f>
        <v>2561</v>
      </c>
      <c r="C5" s="43">
        <f>Ergebnisse!E$16</f>
        <v>2219</v>
      </c>
      <c r="D5" s="43">
        <f>Ergebnisse!F$16</f>
        <v>2113</v>
      </c>
      <c r="E5" s="43">
        <f>Ergebnisse!G$16</f>
        <v>2261</v>
      </c>
      <c r="F5" s="43">
        <f>Ergebnisse!H$16</f>
        <v>2197</v>
      </c>
      <c r="G5" s="43">
        <f>Ergebnisse!I$16</f>
        <v>1027</v>
      </c>
      <c r="H5" s="43">
        <f>Ergebnisse!J$16</f>
        <v>1698</v>
      </c>
      <c r="I5" s="43">
        <f>Ergebnisse!K$16</f>
        <v>1714</v>
      </c>
      <c r="J5" s="43">
        <f>Ergebnisse!L$16</f>
        <v>2247</v>
      </c>
      <c r="K5" s="43">
        <f>Ergebnisse!M$16</f>
        <v>0</v>
      </c>
      <c r="L5" s="43">
        <f>Ergebnisse!N$16</f>
        <v>0</v>
      </c>
      <c r="M5" s="43">
        <f>Ergebnisse!O$16</f>
        <v>0</v>
      </c>
      <c r="N5" s="43">
        <f>Ergebnisse!P$16</f>
        <v>0</v>
      </c>
      <c r="O5" s="43">
        <f>Ergebnisse!Q$16</f>
        <v>0</v>
      </c>
      <c r="P5" s="53"/>
      <c r="Q5" s="52" t="s">
        <v>55</v>
      </c>
    </row>
    <row r="6" spans="10:19" ht="12.75">
      <c r="J6"/>
      <c r="P6" s="54" t="s">
        <v>56</v>
      </c>
      <c r="Q6" t="s">
        <v>26</v>
      </c>
      <c r="R6" t="s">
        <v>57</v>
      </c>
      <c r="S6" t="s">
        <v>58</v>
      </c>
    </row>
    <row r="7" spans="1:19" ht="12.75">
      <c r="A7" s="42" t="s">
        <v>59</v>
      </c>
      <c r="C7" s="8">
        <f>Ergebnisse!D12</f>
        <v>2001</v>
      </c>
      <c r="E7" t="s">
        <v>60</v>
      </c>
      <c r="F7" s="1">
        <f>Ergebnisse!S15</f>
        <v>10</v>
      </c>
      <c r="J7"/>
      <c r="M7" s="1"/>
      <c r="N7" s="55"/>
      <c r="O7" s="55"/>
      <c r="R7" s="52"/>
      <c r="S7" s="1"/>
    </row>
    <row r="8" spans="1:19" ht="12.75">
      <c r="A8" s="56">
        <f>IF(ISNUMBER(Ergebnisse!C15),Ergebnisse!C15,"")</f>
        <v>0.5</v>
      </c>
      <c r="B8" s="56">
        <f>IF(ISNUMBER(Ergebnisse!D15),Ergebnisse!D15,"")</f>
        <v>0</v>
      </c>
      <c r="C8" s="56">
        <f>IF(ISNUMBER(Ergebnisse!E15),Ergebnisse!E15,"")</f>
        <v>0.5</v>
      </c>
      <c r="D8" s="56">
        <f>IF(ISNUMBER(Ergebnisse!F15),Ergebnisse!F15,"")</f>
        <v>0</v>
      </c>
      <c r="E8" s="56">
        <f>IF(ISNUMBER(Ergebnisse!G15),Ergebnisse!G15,"")</f>
        <v>0.5</v>
      </c>
      <c r="F8" s="56">
        <f>IF(ISNUMBER(Ergebnisse!H15),Ergebnisse!H15,"")</f>
        <v>0</v>
      </c>
      <c r="G8" s="56">
        <f>IF(ISNUMBER(Ergebnisse!I15),Ergebnisse!I15,"")</f>
        <v>1</v>
      </c>
      <c r="H8" s="56">
        <f>IF(ISNUMBER(Ergebnisse!J15),Ergebnisse!J15,"")</f>
        <v>1</v>
      </c>
      <c r="I8" s="56">
        <f>IF(ISNUMBER(Ergebnisse!K15),Ergebnisse!K15,"")</f>
        <v>1</v>
      </c>
      <c r="J8" s="56">
        <f>IF(ISNUMBER(Ergebnisse!L15),Ergebnisse!L15,"")</f>
        <v>0.5</v>
      </c>
      <c r="K8" s="56">
        <f>IF(ISNUMBER(Ergebnisse!M15),Ergebnisse!M15,"")</f>
        <v>0</v>
      </c>
      <c r="L8" s="56">
        <f>IF(ISNUMBER(Ergebnisse!N15),Ergebnisse!N15,"")</f>
        <v>0</v>
      </c>
      <c r="M8" s="56">
        <f>IF(ISNUMBER(Ergebnisse!O15),Ergebnisse!O15,"")</f>
        <v>0</v>
      </c>
      <c r="N8" s="56">
        <f>IF(ISNUMBER(Ergebnisse!P15),Ergebnisse!P15,"")</f>
        <v>0</v>
      </c>
      <c r="O8" s="56">
        <f>IF(ISNUMBER(Ergebnisse!Q15),Ergebnisse!Q15,"")</f>
        <v>0</v>
      </c>
      <c r="P8" s="54"/>
      <c r="Q8" s="57">
        <f>SUM($A8:$O8)</f>
        <v>5</v>
      </c>
      <c r="S8" s="44"/>
    </row>
    <row r="9" spans="1:18" ht="12.75">
      <c r="A9" s="56">
        <f>IF(ISNUMBER(A8),A$5,"")</f>
        <v>2130</v>
      </c>
      <c r="B9" s="56">
        <f>IF(ISNUMBER(B8),B$5,"")</f>
        <v>2561</v>
      </c>
      <c r="C9" s="56">
        <f>IF(ISNUMBER(C8),C$5,"")</f>
        <v>2219</v>
      </c>
      <c r="D9" s="56">
        <f>IF(ISNUMBER(D8),D$5,"")</f>
        <v>2113</v>
      </c>
      <c r="E9" s="56">
        <f>IF(ISNUMBER(E8),E$5,"")</f>
        <v>2261</v>
      </c>
      <c r="F9" s="56">
        <f>IF(ISNUMBER(F8),F$5,"")</f>
        <v>2197</v>
      </c>
      <c r="G9" s="56">
        <f>IF(ISNUMBER(G8),G$5,"")</f>
        <v>1027</v>
      </c>
      <c r="H9" s="56">
        <f>IF(ISNUMBER(H8),H$5,"")</f>
        <v>1698</v>
      </c>
      <c r="I9" s="56">
        <f>IF(ISNUMBER(I8),I$5,"")</f>
        <v>1714</v>
      </c>
      <c r="J9" s="56">
        <f>IF(ISNUMBER(J8),J$5,"")</f>
        <v>2247</v>
      </c>
      <c r="K9" s="56">
        <f>IF(ISNUMBER(K8),K$5,"")</f>
        <v>0</v>
      </c>
      <c r="L9" s="56">
        <f>IF(ISNUMBER(L8),L$5,"")</f>
        <v>0</v>
      </c>
      <c r="M9" s="56">
        <f>IF(ISNUMBER(M8),M$5,"")</f>
        <v>0</v>
      </c>
      <c r="N9" s="56">
        <f>IF(ISNUMBER(N8),N$5,"")</f>
        <v>0</v>
      </c>
      <c r="O9" s="56">
        <f>IF(ISNUMBER(O8),O$5,"")</f>
        <v>0</v>
      </c>
      <c r="P9" s="54">
        <f>ROUND(SUM(A9:O9)/F7,0)</f>
        <v>2017</v>
      </c>
      <c r="R9" s="53"/>
    </row>
    <row r="10" spans="1:18" ht="12.75">
      <c r="A10" s="58">
        <f>IF(ISNUMBER(A8),$C7-A9,"")</f>
        <v>-129</v>
      </c>
      <c r="B10" s="58">
        <f>IF(ISNUMBER(B8),$C7-B9,"")</f>
        <v>-560</v>
      </c>
      <c r="C10" s="58">
        <f>IF(ISNUMBER(C8),$C7-C9,"")</f>
        <v>-218</v>
      </c>
      <c r="D10" s="58">
        <f>IF(ISNUMBER(D8),$C7-D9,"")</f>
        <v>-112</v>
      </c>
      <c r="E10" s="58">
        <f>IF(ISNUMBER(E8),$C7-E9,"")</f>
        <v>-260</v>
      </c>
      <c r="F10" s="58">
        <f>IF(ISNUMBER(F8),$C7-F9,"")</f>
        <v>-196</v>
      </c>
      <c r="G10" s="58">
        <f>IF(ISNUMBER(G8),$C7-G9,"")</f>
        <v>974</v>
      </c>
      <c r="H10" s="58">
        <f>IF(ISNUMBER(H8),$C7-H9,"")</f>
        <v>303</v>
      </c>
      <c r="I10" s="58">
        <f>IF(ISNUMBER(I8),$C7-I9,"")</f>
        <v>287</v>
      </c>
      <c r="J10" s="58">
        <f>IF(ISNUMBER(J8),$C7-J9,"")</f>
        <v>-246</v>
      </c>
      <c r="K10" s="58">
        <f>IF(ISNUMBER(K8),$C7-K9,"")</f>
        <v>0</v>
      </c>
      <c r="L10" s="58">
        <f>IF(ISNUMBER(L8),$C7-L9,"")</f>
        <v>0</v>
      </c>
      <c r="M10" s="58">
        <f>IF(ISNUMBER(M8),$C7-M9,"")</f>
        <v>0</v>
      </c>
      <c r="N10" s="58">
        <f>IF(ISNUMBER(N8),$C7-N9,"")</f>
        <v>0</v>
      </c>
      <c r="O10" s="58">
        <f>IF(ISNUMBER(O8),$C7-O9,"")</f>
        <v>0</v>
      </c>
      <c r="P10" s="54"/>
      <c r="R10" s="59"/>
    </row>
    <row r="11" spans="1:19" ht="12.75">
      <c r="A11" s="56">
        <f>IF(ISNUMBER(A8),IF(A10&lt;0,1-VLOOKUP(-A10,WTAB!$A$4:$B$1294,2),VLOOKUP(A10,WTAB!$A$4:$B$1294,2)),"")</f>
        <v>0.32499999999999996</v>
      </c>
      <c r="B11" s="56">
        <f>IF(ISNUMBER(B8),IF(B10&lt;0,1-VLOOKUP(-B10,WTAB!$A$4:$B$1294,2),VLOOKUP(B10,WTAB!$A$4:$B$1294,2)),"")</f>
        <v>0.02400000000000002</v>
      </c>
      <c r="C11" s="56">
        <f>IF(ISNUMBER(C8),IF(C10&lt;0,1-VLOOKUP(-C10,WTAB!$A$4:$B$1294,2),VLOOKUP(C10,WTAB!$A$4:$B$1294,2)),"")</f>
        <v>0.21999999999999997</v>
      </c>
      <c r="D11" s="56">
        <f>IF(ISNUMBER(D8),IF(D10&lt;0,1-VLOOKUP(-D10,WTAB!$A$4:$B$1294,2),VLOOKUP(D10,WTAB!$A$4:$B$1294,2)),"")</f>
        <v>0.347</v>
      </c>
      <c r="E11" s="56">
        <f>IF(ISNUMBER(E8),IF(E10&lt;0,1-VLOOKUP(-E10,WTAB!$A$4:$B$1294,2),VLOOKUP(E10,WTAB!$A$4:$B$1294,2)),"")</f>
        <v>0.17899999999999994</v>
      </c>
      <c r="F11" s="56">
        <f>IF(ISNUMBER(F8),IF(F10&lt;0,1-VLOOKUP(-F10,WTAB!$A$4:$B$1294,2),VLOOKUP(F10,WTAB!$A$4:$B$1294,2)),"")</f>
        <v>0.245</v>
      </c>
      <c r="G11" s="56">
        <f>IF(ISNUMBER(G8),IF(G10&lt;0,1-VLOOKUP(-G10,WTAB!$A$4:$B$1294,2),VLOOKUP(G10,WTAB!$A$4:$B$1294,2)),"")</f>
        <v>1</v>
      </c>
      <c r="H11" s="56">
        <f>IF(ISNUMBER(H8),IF(H10&lt;0,1-VLOOKUP(-H10,WTAB!$A$4:$B$1294,2),VLOOKUP(H10,WTAB!$A$4:$B$1294,2)),"")</f>
        <v>0.857</v>
      </c>
      <c r="I11" s="56">
        <f>IF(ISNUMBER(I8),IF(I10&lt;0,1-VLOOKUP(-I10,WTAB!$A$4:$B$1294,2),VLOOKUP(I10,WTAB!$A$4:$B$1294,2)),"")</f>
        <v>0.845</v>
      </c>
      <c r="J11" s="56">
        <f>IF(ISNUMBER(J8),IF(J10&lt;0,1-VLOOKUP(-J10,WTAB!$A$4:$B$1294,2),VLOOKUP(J10,WTAB!$A$4:$B$1294,2)),"")</f>
        <v>0.19199999999999995</v>
      </c>
      <c r="K11" s="56">
        <f>IF(ISNUMBER(K8),IF(K10&lt;0,1-VLOOKUP(-K10,WTAB!$A$4:$B$1294,2),VLOOKUP(K10,WTAB!$A$4:$B$1294,2)),"")</f>
        <v>0</v>
      </c>
      <c r="L11" s="56">
        <f>IF(ISNUMBER(L8),IF(L10&lt;0,1-VLOOKUP(-L10,WTAB!$A$4:$B$1294,2),VLOOKUP(L10,WTAB!$A$4:$B$1294,2)),"")</f>
        <v>0</v>
      </c>
      <c r="M11" s="56">
        <f>IF(ISNUMBER(M8),IF(M10&lt;0,1-VLOOKUP(-M10,WTAB!$A$4:$B$1294,2),VLOOKUP(M10,WTAB!$A$4:$B$1294,2)),"")</f>
        <v>0</v>
      </c>
      <c r="N11" s="56">
        <f>IF(ISNUMBER(N8),IF(N10&lt;0,1-VLOOKUP(-N10,WTAB!$A$4:$B$1294,2),VLOOKUP(N10,WTAB!$A$4:$B$1294,2)),"")</f>
        <v>0</v>
      </c>
      <c r="O11" s="56">
        <f>IF(ISNUMBER(O8),IF(O10&lt;0,1-VLOOKUP(-O10,WTAB!$A$4:$B$1294,2),VLOOKUP(O10,WTAB!$A$4:$B$1294,2)),"")</f>
        <v>0</v>
      </c>
      <c r="P11" s="54"/>
      <c r="R11" s="58">
        <f>SUM($A11:$O11)</f>
        <v>4.234</v>
      </c>
      <c r="S11" s="44">
        <f>Q8-R11</f>
        <v>0.766</v>
      </c>
    </row>
    <row r="12" spans="1:19" ht="12.75">
      <c r="A12" s="60"/>
      <c r="B12" s="60"/>
      <c r="C12" s="60"/>
      <c r="D12" s="60"/>
      <c r="E12" s="60"/>
      <c r="F12" s="60"/>
      <c r="J12"/>
      <c r="M12" s="1"/>
      <c r="N12"/>
      <c r="O12"/>
      <c r="P12" s="54"/>
      <c r="R12" s="61"/>
      <c r="S12" s="44"/>
    </row>
    <row r="13" spans="1:13" ht="12.75">
      <c r="A13" s="51" t="s">
        <v>61</v>
      </c>
      <c r="J13" s="50"/>
      <c r="L13" s="42"/>
      <c r="M13" s="1"/>
    </row>
    <row r="14" spans="1:13" ht="12.75">
      <c r="A14" s="51"/>
      <c r="J14" s="50"/>
      <c r="L14" s="42"/>
      <c r="M14" s="1"/>
    </row>
    <row r="15" spans="1:15" ht="12.75">
      <c r="A15" s="62" t="s">
        <v>59</v>
      </c>
      <c r="J15"/>
      <c r="L15" s="1"/>
      <c r="N15"/>
      <c r="O15"/>
    </row>
    <row r="16" spans="1:15" ht="12.75">
      <c r="A16" s="63">
        <f>Ergebnisse!D12</f>
        <v>2001</v>
      </c>
      <c r="B16" s="64" t="s">
        <v>62</v>
      </c>
      <c r="C16" s="65"/>
      <c r="D16" s="66"/>
      <c r="J16"/>
      <c r="N16"/>
      <c r="O16"/>
    </row>
    <row r="17" spans="1:15" ht="12.75">
      <c r="A17" s="35">
        <f>Ergebnisse!$E12</f>
        <v>148</v>
      </c>
      <c r="B17" s="67" t="s">
        <v>10</v>
      </c>
      <c r="D17" s="68"/>
      <c r="J17"/>
      <c r="M17" s="1"/>
      <c r="N17"/>
      <c r="O17"/>
    </row>
    <row r="18" spans="1:15" ht="12.75">
      <c r="A18" s="35">
        <f>Ergebnisse!$C12</f>
        <v>53</v>
      </c>
      <c r="B18" s="67" t="s">
        <v>8</v>
      </c>
      <c r="D18" s="68"/>
      <c r="J18"/>
      <c r="N18"/>
      <c r="O18"/>
    </row>
    <row r="19" spans="1:15" ht="12.75">
      <c r="A19" s="35">
        <f>IF(A18&lt;=20,5,IF(A18&lt;=25,10,15))</f>
        <v>15</v>
      </c>
      <c r="B19" s="67" t="s">
        <v>63</v>
      </c>
      <c r="D19" s="68"/>
      <c r="J19"/>
      <c r="L19" s="1"/>
      <c r="N19"/>
      <c r="O19"/>
    </row>
    <row r="20" spans="1:15" ht="12.75">
      <c r="A20" s="35">
        <f>Q8</f>
        <v>5</v>
      </c>
      <c r="B20" s="67" t="s">
        <v>26</v>
      </c>
      <c r="D20" s="68"/>
      <c r="J20"/>
      <c r="N20"/>
      <c r="O20"/>
    </row>
    <row r="21" spans="1:15" ht="12.75">
      <c r="A21" s="35">
        <f>R11</f>
        <v>4.234</v>
      </c>
      <c r="B21" s="67" t="s">
        <v>57</v>
      </c>
      <c r="D21" s="68"/>
      <c r="J21"/>
      <c r="L21" s="8"/>
      <c r="N21"/>
      <c r="O21"/>
    </row>
    <row r="22" spans="1:15" ht="12.75">
      <c r="A22" s="35">
        <f>IF(AND(A19=5,A20&gt;=A21),A16/2000,1)</f>
        <v>1</v>
      </c>
      <c r="B22" s="67" t="s">
        <v>64</v>
      </c>
      <c r="D22" s="68"/>
      <c r="J22"/>
      <c r="L22" s="1"/>
      <c r="N22"/>
      <c r="O22"/>
    </row>
    <row r="23" spans="1:15" ht="12.75">
      <c r="A23" s="35">
        <f>IF(A22&lt;0.5,0.5,IF(A22&gt;1,1,A22))</f>
        <v>1</v>
      </c>
      <c r="B23" s="69" t="s">
        <v>65</v>
      </c>
      <c r="D23" s="68"/>
      <c r="J23"/>
      <c r="L23" s="1"/>
      <c r="M23" s="1"/>
      <c r="N23"/>
      <c r="O23"/>
    </row>
    <row r="24" spans="1:15" ht="12.75">
      <c r="A24" s="35">
        <f>IF(AND(A16&lt;1300,A20&lt;A21),EXP((1300-A16)/150)-1,0)</f>
        <v>0</v>
      </c>
      <c r="B24" s="67" t="s">
        <v>66</v>
      </c>
      <c r="D24" s="68"/>
      <c r="J24"/>
      <c r="M24" s="1"/>
      <c r="N24"/>
      <c r="O24"/>
    </row>
    <row r="25" spans="1:15" ht="12.75">
      <c r="A25" s="70">
        <f>(A16/1000)^4+A19</f>
        <v>31.032024008000995</v>
      </c>
      <c r="B25" s="67" t="s">
        <v>67</v>
      </c>
      <c r="D25" s="68"/>
      <c r="J25"/>
      <c r="M25" s="1"/>
      <c r="N25"/>
      <c r="O25"/>
    </row>
    <row r="26" spans="1:15" ht="12.75">
      <c r="A26" s="35">
        <f>MAX(ROUND(A25*A23+A24,0),5)</f>
        <v>31</v>
      </c>
      <c r="B26" s="67" t="s">
        <v>68</v>
      </c>
      <c r="D26" s="68"/>
      <c r="J26"/>
      <c r="L26" s="1"/>
      <c r="M26" s="1"/>
      <c r="N26"/>
      <c r="O26"/>
    </row>
    <row r="27" spans="1:15" ht="12.75">
      <c r="A27" s="71">
        <f>IF(A24=0,IF(A17&lt;=5,MIN(5*A17,A26),MIN(30,A26)),MIN(A26,150))</f>
        <v>30</v>
      </c>
      <c r="B27" s="62" t="s">
        <v>69</v>
      </c>
      <c r="C27" s="72"/>
      <c r="D27" s="73"/>
      <c r="J27"/>
      <c r="N27"/>
      <c r="O27"/>
    </row>
    <row r="28" spans="14:15" ht="12.75">
      <c r="N28"/>
      <c r="O28"/>
    </row>
    <row r="29" spans="1:15" ht="12.75">
      <c r="A29" s="56"/>
      <c r="B29" s="56"/>
      <c r="C29" s="56"/>
      <c r="D29" s="56"/>
      <c r="E29" s="56"/>
      <c r="F29" s="56"/>
      <c r="K29" s="44"/>
      <c r="L29" s="1"/>
      <c r="M29" s="1"/>
      <c r="N29"/>
      <c r="O29"/>
    </row>
    <row r="30" spans="11:15" ht="12.75">
      <c r="K30" s="44"/>
      <c r="L30" s="1"/>
      <c r="M30" s="1"/>
      <c r="N30"/>
      <c r="O30"/>
    </row>
    <row r="31" spans="1:15" ht="12.75">
      <c r="A31" s="51" t="s">
        <v>70</v>
      </c>
      <c r="B31" s="56"/>
      <c r="C31" s="56"/>
      <c r="D31" s="56"/>
      <c r="E31" s="56"/>
      <c r="F31" s="56"/>
      <c r="G31" s="56"/>
      <c r="H31" s="56"/>
      <c r="I31" s="56"/>
      <c r="K31" s="44"/>
      <c r="L31" s="1"/>
      <c r="N31"/>
      <c r="O31"/>
    </row>
    <row r="32" spans="9:15" ht="12.75">
      <c r="I32" s="1" t="s">
        <v>71</v>
      </c>
      <c r="J32" s="42" t="s">
        <v>72</v>
      </c>
      <c r="K32" s="1" t="s">
        <v>73</v>
      </c>
      <c r="N32"/>
      <c r="O32"/>
    </row>
    <row r="33" spans="1:15" ht="12.75">
      <c r="A33" s="35" t="s">
        <v>59</v>
      </c>
      <c r="B33" s="35" t="s">
        <v>8</v>
      </c>
      <c r="C33" s="35" t="s">
        <v>62</v>
      </c>
      <c r="D33" s="74" t="s">
        <v>10</v>
      </c>
      <c r="E33" s="35" t="s">
        <v>65</v>
      </c>
      <c r="F33" s="35" t="s">
        <v>74</v>
      </c>
      <c r="G33" s="16" t="s">
        <v>75</v>
      </c>
      <c r="H33" s="35" t="s">
        <v>76</v>
      </c>
      <c r="I33" s="35" t="s">
        <v>77</v>
      </c>
      <c r="J33" s="74" t="s">
        <v>78</v>
      </c>
      <c r="K33" s="74" t="s">
        <v>79</v>
      </c>
      <c r="L33" s="74" t="s">
        <v>10</v>
      </c>
      <c r="N33"/>
      <c r="O33"/>
    </row>
    <row r="34" spans="2:15" ht="12.75">
      <c r="B34" s="35">
        <f>Ergebnisse!$C12</f>
        <v>53</v>
      </c>
      <c r="C34" s="63">
        <f>Ergebnisse!$D12</f>
        <v>2001</v>
      </c>
      <c r="D34" s="63">
        <f>Ergebnisse!$E12</f>
        <v>148</v>
      </c>
      <c r="E34" s="75">
        <f>A23</f>
        <v>1</v>
      </c>
      <c r="F34" s="75">
        <f>A24</f>
        <v>0</v>
      </c>
      <c r="G34" s="76">
        <f>A27</f>
        <v>30</v>
      </c>
      <c r="H34" s="35">
        <f>Ergebnisse!S15</f>
        <v>10</v>
      </c>
      <c r="I34" s="35">
        <f>800*S11</f>
        <v>612.8</v>
      </c>
      <c r="J34" s="76">
        <f>ROUND(I34/(G34+H34),0)</f>
        <v>15</v>
      </c>
      <c r="K34" s="77">
        <f>C34+J34</f>
        <v>2016</v>
      </c>
      <c r="L34" s="71">
        <f>D34+1</f>
        <v>149</v>
      </c>
      <c r="N34"/>
      <c r="O34"/>
    </row>
    <row r="36" spans="1:15" ht="12.75">
      <c r="A36" s="40" t="s">
        <v>80</v>
      </c>
      <c r="J36"/>
      <c r="N36"/>
      <c r="O36"/>
    </row>
    <row r="37" spans="1:15" ht="12.75">
      <c r="A37" s="78"/>
      <c r="B37" s="78" t="s">
        <v>62</v>
      </c>
      <c r="C37" s="78" t="s">
        <v>57</v>
      </c>
      <c r="D37" t="s">
        <v>81</v>
      </c>
      <c r="E37" s="78" t="s">
        <v>73</v>
      </c>
      <c r="F37" s="78" t="s">
        <v>10</v>
      </c>
      <c r="G37" s="78" t="s">
        <v>56</v>
      </c>
      <c r="H37" s="79" t="s">
        <v>72</v>
      </c>
      <c r="I37" s="78" t="s">
        <v>82</v>
      </c>
      <c r="J37"/>
      <c r="N37"/>
      <c r="O37"/>
    </row>
    <row r="38" spans="1:15" ht="12.75">
      <c r="A38" s="9" t="s">
        <v>59</v>
      </c>
      <c r="B38" s="58">
        <f>C34</f>
        <v>2001</v>
      </c>
      <c r="C38" s="9">
        <f>R11</f>
        <v>4.234</v>
      </c>
      <c r="D38" s="1">
        <f>'R_h-Iteration'!B87</f>
        <v>2087</v>
      </c>
      <c r="E38" s="9">
        <f>K34</f>
        <v>2016</v>
      </c>
      <c r="F38" s="9">
        <f>L34</f>
        <v>149</v>
      </c>
      <c r="G38" s="78">
        <f>P9</f>
        <v>2017</v>
      </c>
      <c r="H38" s="58">
        <f>J34</f>
        <v>15</v>
      </c>
      <c r="I38" s="80">
        <f>ABS(H38)</f>
        <v>15</v>
      </c>
      <c r="J38"/>
      <c r="N38"/>
      <c r="O38"/>
    </row>
  </sheetData>
  <sheetProtection sheet="1"/>
  <printOptions/>
  <pageMargins left="0.5284722222222222" right="0.3298611111111111" top="0.6451388888888889" bottom="0.6013888888888889" header="0.4076388888888889" footer="0.3638888888888889"/>
  <pageSetup horizontalDpi="300" verticalDpi="300" orientation="portrait" paperSize="9" scale="88"/>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dimension ref="A1:V87"/>
  <sheetViews>
    <sheetView workbookViewId="0" topLeftCell="A49">
      <selection activeCell="U14" sqref="U14"/>
    </sheetView>
  </sheetViews>
  <sheetFormatPr defaultColWidth="11.421875" defaultRowHeight="12.75"/>
  <cols>
    <col min="1" max="1" width="7.421875" style="0" customWidth="1"/>
    <col min="2" max="2" width="6.7109375" style="0" customWidth="1"/>
    <col min="3" max="3" width="7.00390625" style="0" customWidth="1"/>
    <col min="4" max="10" width="6.7109375" style="0" customWidth="1"/>
    <col min="11" max="11" width="7.57421875" style="0" customWidth="1"/>
    <col min="12" max="14" width="6.7109375" style="0" customWidth="1"/>
    <col min="15" max="17" width="6.140625" style="0" customWidth="1"/>
    <col min="18" max="18" width="6.57421875" style="0" customWidth="1"/>
    <col min="19" max="19" width="7.421875" style="0" customWidth="1"/>
    <col min="20" max="20" width="6.140625" style="0" customWidth="1"/>
    <col min="21" max="21" width="7.421875" style="0" customWidth="1"/>
    <col min="22" max="22" width="8.00390625" style="0" customWidth="1"/>
  </cols>
  <sheetData>
    <row r="1" spans="6:10" ht="15.75" customHeight="1">
      <c r="F1" s="42">
        <f>WTAB!$B$1</f>
        <v>0</v>
      </c>
      <c r="I1" s="49">
        <f>WTAB!$I$1</f>
        <v>3</v>
      </c>
      <c r="J1" s="50" t="s">
        <v>53</v>
      </c>
    </row>
    <row r="2" spans="1:10" ht="12.75">
      <c r="A2" t="s">
        <v>83</v>
      </c>
      <c r="G2" s="42"/>
      <c r="J2" s="50"/>
    </row>
    <row r="3" spans="1:17" s="1" customFormat="1" ht="12.75">
      <c r="A3" s="43">
        <v>1</v>
      </c>
      <c r="B3" s="43">
        <v>2</v>
      </c>
      <c r="C3" s="43">
        <v>3</v>
      </c>
      <c r="D3" s="43">
        <v>4</v>
      </c>
      <c r="E3" s="43">
        <v>5</v>
      </c>
      <c r="F3" s="43">
        <v>6</v>
      </c>
      <c r="G3" s="43">
        <v>7</v>
      </c>
      <c r="H3" s="43">
        <v>8</v>
      </c>
      <c r="I3" s="43">
        <v>9</v>
      </c>
      <c r="J3" s="43">
        <v>10</v>
      </c>
      <c r="K3" s="43">
        <v>11</v>
      </c>
      <c r="L3" s="43">
        <v>12</v>
      </c>
      <c r="M3" s="43">
        <v>13</v>
      </c>
      <c r="N3" s="43">
        <v>14</v>
      </c>
      <c r="O3" s="43">
        <v>15</v>
      </c>
      <c r="P3" s="81"/>
      <c r="Q3"/>
    </row>
    <row r="4" spans="1:21" ht="12.75">
      <c r="A4" s="43">
        <f>Ergebnisse!C$16</f>
        <v>2130</v>
      </c>
      <c r="B4" s="43">
        <f>Ergebnisse!D$16</f>
        <v>2561</v>
      </c>
      <c r="C4" s="58">
        <f>Ergebnisse!E$16</f>
        <v>2219</v>
      </c>
      <c r="D4" s="43">
        <f>Ergebnisse!F$16</f>
        <v>2113</v>
      </c>
      <c r="E4" s="43">
        <f>Ergebnisse!G$16</f>
        <v>2261</v>
      </c>
      <c r="F4" s="43">
        <f>Ergebnisse!H$16</f>
        <v>2197</v>
      </c>
      <c r="G4" s="43">
        <f>Ergebnisse!I$16</f>
        <v>1027</v>
      </c>
      <c r="H4" s="43">
        <f>Ergebnisse!J$16</f>
        <v>1698</v>
      </c>
      <c r="I4" s="43">
        <f>Ergebnisse!K$16</f>
        <v>1714</v>
      </c>
      <c r="J4" s="43">
        <f>Ergebnisse!L$16</f>
        <v>2247</v>
      </c>
      <c r="K4" s="43">
        <f>Ergebnisse!M$16</f>
        <v>0</v>
      </c>
      <c r="L4" s="43">
        <f>Ergebnisse!N$16</f>
        <v>0</v>
      </c>
      <c r="M4" s="43">
        <f>Ergebnisse!O$16</f>
        <v>0</v>
      </c>
      <c r="N4" s="43">
        <f>Ergebnisse!P$16</f>
        <v>0</v>
      </c>
      <c r="O4" s="43">
        <f>Ergebnisse!Q$16</f>
        <v>0</v>
      </c>
      <c r="P4" s="82"/>
      <c r="R4" s="83" t="s">
        <v>84</v>
      </c>
      <c r="S4" s="9" t="s">
        <v>85</v>
      </c>
      <c r="T4" s="9" t="s">
        <v>86</v>
      </c>
      <c r="U4" s="1" t="s">
        <v>87</v>
      </c>
    </row>
    <row r="5" spans="10:16" ht="12.75">
      <c r="J5" s="1"/>
      <c r="N5" s="48"/>
      <c r="O5" s="48"/>
      <c r="P5" s="68"/>
    </row>
    <row r="6" spans="1:21" ht="12.75">
      <c r="A6" s="84" t="s">
        <v>59</v>
      </c>
      <c r="B6" s="85"/>
      <c r="C6" s="86">
        <f>Ergebnisse!D12</f>
        <v>2001</v>
      </c>
      <c r="D6" s="65"/>
      <c r="E6" s="65" t="s">
        <v>60</v>
      </c>
      <c r="F6" s="87">
        <f>Ergebnisse!S15</f>
        <v>10</v>
      </c>
      <c r="G6" s="65"/>
      <c r="H6" s="65"/>
      <c r="I6" s="65"/>
      <c r="J6" s="87"/>
      <c r="K6" s="87"/>
      <c r="L6" s="65"/>
      <c r="M6" s="87"/>
      <c r="N6" s="88"/>
      <c r="O6" s="89"/>
      <c r="P6" s="66"/>
      <c r="Q6" t="s">
        <v>88</v>
      </c>
      <c r="R6" s="90" t="s">
        <v>26</v>
      </c>
      <c r="S6" s="65"/>
      <c r="T6" s="65"/>
      <c r="U6" s="91" t="s">
        <v>56</v>
      </c>
    </row>
    <row r="7" spans="1:21" ht="12.75">
      <c r="A7" s="56">
        <f>IF(ISNUMBER(Ergebnisse!C15),Ergebnisse!C15,"")</f>
        <v>0.5</v>
      </c>
      <c r="B7" s="56">
        <f>IF(ISNUMBER(Ergebnisse!D15),Ergebnisse!D15,"")</f>
        <v>0</v>
      </c>
      <c r="C7" s="56">
        <f>IF(ISNUMBER(Ergebnisse!E15),Ergebnisse!E15,"")</f>
        <v>0.5</v>
      </c>
      <c r="D7" s="56">
        <f>IF(ISNUMBER(Ergebnisse!F15),Ergebnisse!F15,"")</f>
        <v>0</v>
      </c>
      <c r="E7" s="56">
        <f>IF(ISNUMBER(Ergebnisse!G15),Ergebnisse!G15,"")</f>
        <v>0.5</v>
      </c>
      <c r="F7" s="56">
        <f>IF(ISNUMBER(Ergebnisse!H15),Ergebnisse!H15,"")</f>
        <v>0</v>
      </c>
      <c r="G7" s="56">
        <f>IF(ISNUMBER(Ergebnisse!I15),Ergebnisse!I15,"")</f>
        <v>1</v>
      </c>
      <c r="H7" s="56">
        <f>IF(ISNUMBER(Ergebnisse!J15),Ergebnisse!J15,"")</f>
        <v>1</v>
      </c>
      <c r="I7" s="56">
        <f>IF(ISNUMBER(Ergebnisse!K15),Ergebnisse!K15,"")</f>
        <v>1</v>
      </c>
      <c r="J7" s="56">
        <f>IF(ISNUMBER(Ergebnisse!L15),Ergebnisse!L15,"")</f>
        <v>0.5</v>
      </c>
      <c r="K7" s="56">
        <f>IF(ISNUMBER(Ergebnisse!M15),Ergebnisse!M15,"")</f>
        <v>0</v>
      </c>
      <c r="L7" s="56">
        <f>IF(ISNUMBER(Ergebnisse!N15),Ergebnisse!N15,"")</f>
        <v>0</v>
      </c>
      <c r="M7" s="56">
        <f>IF(ISNUMBER(Ergebnisse!O15),Ergebnisse!O15,"")</f>
        <v>0</v>
      </c>
      <c r="N7" s="56">
        <f>IF(ISNUMBER(Ergebnisse!P15),Ergebnisse!P15,"")</f>
        <v>0</v>
      </c>
      <c r="O7" s="56">
        <f>IF(ISNUMBER(Ergebnisse!Q15),Ergebnisse!Q15,"")</f>
        <v>0</v>
      </c>
      <c r="P7" s="68"/>
      <c r="Q7" s="58">
        <f>R7/F6</f>
        <v>0.5</v>
      </c>
      <c r="R7" s="92">
        <f>SUM($A7:$O7)</f>
        <v>5</v>
      </c>
      <c r="S7" s="93">
        <f>ROUND(R7/F6,I$1)</f>
        <v>0.5</v>
      </c>
      <c r="T7" s="12">
        <f>VLOOKUP($S7,WTAB!$I$4:$J$1004,2)</f>
        <v>0</v>
      </c>
      <c r="U7" s="68">
        <f>ROUND(SUM(A8:O8)/F6,0)</f>
        <v>2017</v>
      </c>
    </row>
    <row r="8" spans="1:22" ht="12.75">
      <c r="A8" s="56">
        <f>IF(ISNUMBER(A7),A$4,"")</f>
        <v>2130</v>
      </c>
      <c r="B8" s="56">
        <f>IF(ISNUMBER(B7),B$4,"")</f>
        <v>2561</v>
      </c>
      <c r="C8" s="56">
        <f>IF(ISNUMBER(C7),C$4,"")</f>
        <v>2219</v>
      </c>
      <c r="D8" s="56">
        <f>IF(ISNUMBER(D7),D$4,"")</f>
        <v>2113</v>
      </c>
      <c r="E8" s="56">
        <f>IF(ISNUMBER(E7),E$4,"")</f>
        <v>2261</v>
      </c>
      <c r="F8" s="56">
        <f>IF(ISNUMBER(F7),F$4,"")</f>
        <v>2197</v>
      </c>
      <c r="G8" s="56">
        <f>IF(ISNUMBER(G7),G$4,"")</f>
        <v>1027</v>
      </c>
      <c r="H8" s="56">
        <f>IF(ISNUMBER(H7),H$4,"")</f>
        <v>1698</v>
      </c>
      <c r="I8" s="56">
        <f>IF(ISNUMBER(I7),I$4,"")</f>
        <v>1714</v>
      </c>
      <c r="J8" s="56">
        <f>IF(ISNUMBER(J7),J$4,"")</f>
        <v>2247</v>
      </c>
      <c r="K8" s="56">
        <f>IF(ISNUMBER(K7),K$4,"")</f>
        <v>0</v>
      </c>
      <c r="L8" s="56">
        <f>IF(ISNUMBER(L7),L$4,"")</f>
        <v>0</v>
      </c>
      <c r="M8" s="56">
        <f>IF(ISNUMBER(M7),M$4,"")</f>
        <v>0</v>
      </c>
      <c r="N8" s="56">
        <f>IF(ISNUMBER(N7),N$4,"")</f>
        <v>0</v>
      </c>
      <c r="O8" s="56">
        <f>IF(ISNUMBER(O7),O$4,"")</f>
        <v>0</v>
      </c>
      <c r="P8" s="68"/>
      <c r="R8" s="94"/>
      <c r="S8" s="95"/>
      <c r="T8" s="95" t="s">
        <v>89</v>
      </c>
      <c r="U8" s="96">
        <f>U7+T7</f>
        <v>2017</v>
      </c>
      <c r="V8" t="s">
        <v>90</v>
      </c>
    </row>
    <row r="9" spans="1:16" ht="12.75">
      <c r="A9" s="58">
        <f>IF(ISNUMBER(A$7),$U8-A$8,"")</f>
        <v>-113</v>
      </c>
      <c r="B9" s="58">
        <f>IF(ISNUMBER(B$7),$U8-B$8,"")</f>
        <v>-544</v>
      </c>
      <c r="C9" s="58">
        <f>IF(ISNUMBER(C$7),$U8-C$8,"")</f>
        <v>-202</v>
      </c>
      <c r="D9" s="58">
        <f>IF(ISNUMBER(D$7),$U8-D$8,"")</f>
        <v>-96</v>
      </c>
      <c r="E9" s="58">
        <f>IF(ISNUMBER(E$7),$U8-E$8,"")</f>
        <v>-244</v>
      </c>
      <c r="F9" s="58">
        <f>IF(ISNUMBER(F$7),$U8-F$8,"")</f>
        <v>-180</v>
      </c>
      <c r="G9" s="58">
        <f>IF(ISNUMBER(G$7),$U8-G$8,"")</f>
        <v>990</v>
      </c>
      <c r="H9" s="58">
        <f>IF(ISNUMBER(H$7),$U8-H$8,"")</f>
        <v>319</v>
      </c>
      <c r="I9" s="58">
        <f>IF(ISNUMBER(I$7),$U8-I$8,"")</f>
        <v>303</v>
      </c>
      <c r="J9" s="58">
        <f>IF(ISNUMBER(J$7),$U8-J$8,"")</f>
        <v>-230</v>
      </c>
      <c r="K9" s="58">
        <f>IF(ISNUMBER(K$7),$U8-K$8,"")</f>
        <v>0</v>
      </c>
      <c r="L9" s="58">
        <f>IF(ISNUMBER(L$7),$U8-L$8,"")</f>
        <v>0</v>
      </c>
      <c r="M9" s="58">
        <f>IF(ISNUMBER(M$7),$U8-M$8,"")</f>
        <v>0</v>
      </c>
      <c r="N9" s="58">
        <f>IF(ISNUMBER(N$7),$U8-N$8,"")</f>
        <v>0</v>
      </c>
      <c r="O9" s="58">
        <f>IF(ISNUMBER(O$7),$U8-O$8,"")</f>
        <v>0</v>
      </c>
      <c r="P9" s="68" t="s">
        <v>91</v>
      </c>
    </row>
    <row r="10" spans="1:21" ht="12.75">
      <c r="A10" s="56">
        <f>IF(ISNUMBER(A$7),IF(A9&lt;0,1-VLOOKUP(-A9,WTAB!$A$4:$B$1294,2),VLOOKUP(A9,WTAB!$A$4:$B$1294,2)),"")</f>
        <v>0.345</v>
      </c>
      <c r="B10" s="56">
        <f>IF(ISNUMBER(B$7),IF(B9&lt;0,1-VLOOKUP(-B9,WTAB!$A$4:$B$1294,2),VLOOKUP(B9,WTAB!$A$4:$B$1294,2)),"")</f>
        <v>0.028000000000000025</v>
      </c>
      <c r="C10" s="56">
        <f>IF(ISNUMBER(C$7),IF(C9&lt;0,1-VLOOKUP(-C9,WTAB!$A$4:$B$1294,2),VLOOKUP(C9,WTAB!$A$4:$B$1294,2)),"")</f>
        <v>0.238</v>
      </c>
      <c r="D10" s="56">
        <f>IF(ISNUMBER(D$7),IF(D9&lt;0,1-VLOOKUP(-D9,WTAB!$A$4:$B$1294,2),VLOOKUP(D9,WTAB!$A$4:$B$1294,2)),"")</f>
        <v>0.368</v>
      </c>
      <c r="E10" s="56">
        <f>IF(ISNUMBER(E$7),IF(E9&lt;0,1-VLOOKUP(-E9,WTAB!$A$4:$B$1294,2),VLOOKUP(E9,WTAB!$A$4:$B$1294,2)),"")</f>
        <v>0.19399999999999995</v>
      </c>
      <c r="F10" s="56">
        <f>IF(ISNUMBER(F$7),IF(F9&lt;0,1-VLOOKUP(-F9,WTAB!$A$4:$B$1294,2),VLOOKUP(F9,WTAB!$A$4:$B$1294,2)),"")</f>
        <v>0.263</v>
      </c>
      <c r="G10" s="56">
        <f>IF(ISNUMBER(G$7),IF(G9&lt;0,1-VLOOKUP(-G9,WTAB!$A$4:$B$1294,2),VLOOKUP(G9,WTAB!$A$4:$B$1294,2)),"")</f>
        <v>1</v>
      </c>
      <c r="H10" s="56">
        <f>IF(ISNUMBER(H$7),IF(H9&lt;0,1-VLOOKUP(-H9,WTAB!$A$4:$B$1294,2),VLOOKUP(H9,WTAB!$A$4:$B$1294,2)),"")</f>
        <v>0.87</v>
      </c>
      <c r="I10" s="56">
        <f>IF(ISNUMBER(I$7),IF(I9&lt;0,1-VLOOKUP(-I9,WTAB!$A$4:$B$1294,2),VLOOKUP(I9,WTAB!$A$4:$B$1294,2)),"")</f>
        <v>0.857</v>
      </c>
      <c r="J10" s="56">
        <f>IF(ISNUMBER(J$7),IF(J9&lt;0,1-VLOOKUP(-J9,WTAB!$A$4:$B$1294,2),VLOOKUP(J9,WTAB!$A$4:$B$1294,2)),"")</f>
        <v>0.20799999999999996</v>
      </c>
      <c r="K10" s="56">
        <f>IF(ISNUMBER(K$7),IF(K9&lt;0,1-VLOOKUP(-K9,WTAB!$A$4:$B$1294,2),VLOOKUP(K9,WTAB!$A$4:$B$1294,2)),"")</f>
        <v>0</v>
      </c>
      <c r="L10" s="56">
        <f>IF(ISNUMBER(L$7),IF(L9&lt;0,1-VLOOKUP(-L9,WTAB!$A$4:$B$1294,2),VLOOKUP(L9,WTAB!$A$4:$B$1294,2)),"")</f>
        <v>0</v>
      </c>
      <c r="M10" s="56">
        <f>IF(ISNUMBER(M$7),IF(M9&lt;0,1-VLOOKUP(-M9,WTAB!$A$4:$B$1294,2),VLOOKUP(M9,WTAB!$A$4:$B$1294,2)),"")</f>
        <v>0</v>
      </c>
      <c r="N10" s="56">
        <f>IF(ISNUMBER(N$7),IF(N9&lt;0,1-VLOOKUP(-N9,WTAB!$A$4:$B$1294,2),VLOOKUP(N9,WTAB!$A$4:$B$1294,2)),"")</f>
        <v>0</v>
      </c>
      <c r="O10" s="56">
        <f>IF(ISNUMBER(O$7),IF(O9&lt;0,1-VLOOKUP(-O9,WTAB!$A$4:$B$1294,2),VLOOKUP(O9,WTAB!$A$4:$B$1294,2)),"")</f>
        <v>0</v>
      </c>
      <c r="P10" s="68" t="s">
        <v>92</v>
      </c>
      <c r="R10" s="1">
        <f>SUM($A10:$Q10)</f>
        <v>4.371</v>
      </c>
      <c r="S10" s="1">
        <f>ROUND(($R$7-$R10)/$F$6+0.5,$I$1+1)</f>
        <v>0.5629</v>
      </c>
      <c r="T10" s="12">
        <f>VLOOKUP($S10,WTAB!$I$4:$J$1004,2)</f>
        <v>44</v>
      </c>
      <c r="U10" s="43">
        <f>U8+T10</f>
        <v>2061</v>
      </c>
    </row>
    <row r="11" spans="1:16" ht="12.75">
      <c r="A11" s="58">
        <f>IF(ISNUMBER(A$7),$U10-A$8,"")</f>
        <v>-69</v>
      </c>
      <c r="B11" s="58">
        <f>IF(ISNUMBER(B$7),$U10-B$8,"")</f>
        <v>-500</v>
      </c>
      <c r="C11" s="58">
        <f>IF(ISNUMBER(C$7),$U10-C$8,"")</f>
        <v>-158</v>
      </c>
      <c r="D11" s="58">
        <f>IF(ISNUMBER(D$7),$U10-D$8,"")</f>
        <v>-52</v>
      </c>
      <c r="E11" s="58">
        <f>IF(ISNUMBER(E$7),$U10-E$8,"")</f>
        <v>-200</v>
      </c>
      <c r="F11" s="58">
        <f>IF(ISNUMBER(F$7),$U10-F$8,"")</f>
        <v>-136</v>
      </c>
      <c r="G11" s="58">
        <f>IF(ISNUMBER(G$7),$U10-G$8,"")</f>
        <v>1034</v>
      </c>
      <c r="H11" s="58">
        <f>IF(ISNUMBER(H$7),$U10-H$8,"")</f>
        <v>363</v>
      </c>
      <c r="I11" s="58">
        <f>IF(ISNUMBER(I$7),$U10-I$8,"")</f>
        <v>347</v>
      </c>
      <c r="J11" s="58">
        <f>IF(ISNUMBER(J$7),$U10-J$8,"")</f>
        <v>-186</v>
      </c>
      <c r="K11" s="58">
        <f>IF(ISNUMBER(K$7),$U10-K$8,"")</f>
        <v>0</v>
      </c>
      <c r="L11" s="58">
        <f>IF(ISNUMBER(L$7),$U10-L$8,"")</f>
        <v>0</v>
      </c>
      <c r="M11" s="58">
        <f>IF(ISNUMBER(M$7),$U10-M$8,"")</f>
        <v>0</v>
      </c>
      <c r="N11" s="58">
        <f>IF(ISNUMBER(N$7),$U10-N$8,"")</f>
        <v>0</v>
      </c>
      <c r="O11" s="58">
        <f>IF(ISNUMBER(O$7),$U10-O$8,"")</f>
        <v>0</v>
      </c>
      <c r="P11" s="68" t="s">
        <v>91</v>
      </c>
    </row>
    <row r="12" spans="1:21" ht="12.75">
      <c r="A12" s="56">
        <f>IF(ISNUMBER(A$7),IF(A11&lt;0,1-VLOOKUP(-A11,WTAB!$A$4:$B$1294,2),VLOOKUP(A11,WTAB!$A$4:$B$1294,2)),"")</f>
        <v>0.404</v>
      </c>
      <c r="B12" s="56">
        <f>IF(ISNUMBER(B$7),IF(B11&lt;0,1-VLOOKUP(-B11,WTAB!$A$4:$B$1294,2),VLOOKUP(B11,WTAB!$A$4:$B$1294,2)),"")</f>
        <v>0.039000000000000035</v>
      </c>
      <c r="C12" s="56">
        <f>IF(ISNUMBER(C$7),IF(C11&lt;0,1-VLOOKUP(-C11,WTAB!$A$4:$B$1294,2),VLOOKUP(C11,WTAB!$A$4:$B$1294,2)),"")</f>
        <v>0.28900000000000003</v>
      </c>
      <c r="D12" s="56">
        <f>IF(ISNUMBER(D$7),IF(D11&lt;0,1-VLOOKUP(-D11,WTAB!$A$4:$B$1294,2),VLOOKUP(D11,WTAB!$A$4:$B$1294,2)),"")</f>
        <v>0.42799999999999994</v>
      </c>
      <c r="E12" s="56">
        <f>IF(ISNUMBER(E$7),IF(E11&lt;0,1-VLOOKUP(-E11,WTAB!$A$4:$B$1294,2),VLOOKUP(E11,WTAB!$A$4:$B$1294,2)),"")</f>
        <v>0.24</v>
      </c>
      <c r="F12" s="56">
        <f>IF(ISNUMBER(F$7),IF(F11&lt;0,1-VLOOKUP(-F11,WTAB!$A$4:$B$1294,2),VLOOKUP(F11,WTAB!$A$4:$B$1294,2)),"")</f>
        <v>0.31599999999999995</v>
      </c>
      <c r="G12" s="56">
        <f>IF(ISNUMBER(G$7),IF(G11&lt;0,1-VLOOKUP(-G11,WTAB!$A$4:$B$1294,2),VLOOKUP(G11,WTAB!$A$4:$B$1294,2)),"")</f>
        <v>1</v>
      </c>
      <c r="H12" s="56">
        <f>IF(ISNUMBER(H$7),IF(H11&lt;0,1-VLOOKUP(-H11,WTAB!$A$4:$B$1294,2),VLOOKUP(H11,WTAB!$A$4:$B$1294,2)),"")</f>
        <v>0.9</v>
      </c>
      <c r="I12" s="56">
        <f>IF(ISNUMBER(I$7),IF(I11&lt;0,1-VLOOKUP(-I11,WTAB!$A$4:$B$1294,2),VLOOKUP(I11,WTAB!$A$4:$B$1294,2)),"")</f>
        <v>0.89</v>
      </c>
      <c r="J12" s="56">
        <f>IF(ISNUMBER(J$7),IF(J11&lt;0,1-VLOOKUP(-J11,WTAB!$A$4:$B$1294,2),VLOOKUP(J11,WTAB!$A$4:$B$1294,2)),"")</f>
        <v>0.256</v>
      </c>
      <c r="K12" s="56">
        <f>IF(ISNUMBER(K$7),IF(K11&lt;0,1-VLOOKUP(-K11,WTAB!$A$4:$B$1294,2),VLOOKUP(K11,WTAB!$A$4:$B$1294,2)),"")</f>
        <v>0</v>
      </c>
      <c r="L12" s="56">
        <f>IF(ISNUMBER(L$7),IF(L11&lt;0,1-VLOOKUP(-L11,WTAB!$A$4:$B$1294,2),VLOOKUP(L11,WTAB!$A$4:$B$1294,2)),"")</f>
        <v>0</v>
      </c>
      <c r="M12" s="56">
        <f>IF(ISNUMBER(M$7),IF(M11&lt;0,1-VLOOKUP(-M11,WTAB!$A$4:$B$1294,2),VLOOKUP(M11,WTAB!$A$4:$B$1294,2)),"")</f>
        <v>0</v>
      </c>
      <c r="N12" s="56">
        <f>IF(ISNUMBER(N$7),IF(N11&lt;0,1-VLOOKUP(-N11,WTAB!$A$4:$B$1294,2),VLOOKUP(N11,WTAB!$A$4:$B$1294,2)),"")</f>
        <v>0</v>
      </c>
      <c r="O12" s="56">
        <f>IF(ISNUMBER(O$7),IF(O11&lt;0,1-VLOOKUP(-O11,WTAB!$A$4:$B$1294,2),VLOOKUP(O11,WTAB!$A$4:$B$1294,2)),"")</f>
        <v>0</v>
      </c>
      <c r="P12" s="68" t="s">
        <v>92</v>
      </c>
      <c r="R12" s="1">
        <f>SUM($A12:$Q12)</f>
        <v>4.762</v>
      </c>
      <c r="S12" s="1">
        <f>ROUND(($R$7-$R12)/$F$6+0.5,$I$1+1)</f>
        <v>0.5238</v>
      </c>
      <c r="T12" s="12">
        <f>VLOOKUP($S12,WTAB!$I$4:$J$1004,2)</f>
        <v>16</v>
      </c>
      <c r="U12" s="43">
        <f>U10+T12</f>
        <v>2077</v>
      </c>
    </row>
    <row r="13" spans="1:16" ht="12.75">
      <c r="A13" s="58">
        <f>IF(ISNUMBER(A$7),$U12-A$8,"")</f>
        <v>-53</v>
      </c>
      <c r="B13" s="58">
        <f>IF(ISNUMBER(B$7),$U12-B$8,"")</f>
        <v>-484</v>
      </c>
      <c r="C13" s="58">
        <f>IF(ISNUMBER(C$7),$U12-C$8,"")</f>
        <v>-142</v>
      </c>
      <c r="D13" s="58">
        <f>IF(ISNUMBER(D$7),$U12-D$8,"")</f>
        <v>-36</v>
      </c>
      <c r="E13" s="58">
        <f>IF(ISNUMBER(E$7),$U12-E$8,"")</f>
        <v>-184</v>
      </c>
      <c r="F13" s="58">
        <f>IF(ISNUMBER(F$7),$U12-F$8,"")</f>
        <v>-120</v>
      </c>
      <c r="G13" s="58">
        <f>IF(ISNUMBER(G$7),$U12-G$8,"")</f>
        <v>1050</v>
      </c>
      <c r="H13" s="58">
        <f>IF(ISNUMBER(H$7),$U12-H$8,"")</f>
        <v>379</v>
      </c>
      <c r="I13" s="58">
        <f>IF(ISNUMBER(I$7),$U12-I$8,"")</f>
        <v>363</v>
      </c>
      <c r="J13" s="58">
        <f>IF(ISNUMBER(J$7),$U12-J$8,"")</f>
        <v>-170</v>
      </c>
      <c r="K13" s="58">
        <f>IF(ISNUMBER(K$7),$U12-K$8,"")</f>
        <v>0</v>
      </c>
      <c r="L13" s="58">
        <f>IF(ISNUMBER(L$7),$U12-L$8,"")</f>
        <v>0</v>
      </c>
      <c r="M13" s="58">
        <f>IF(ISNUMBER(M$7),$U12-M$8,"")</f>
        <v>0</v>
      </c>
      <c r="N13" s="58">
        <f>IF(ISNUMBER(N$7),$U12-N$8,"")</f>
        <v>0</v>
      </c>
      <c r="O13" s="58">
        <f>IF(ISNUMBER(O$7),$U12-O$8,"")</f>
        <v>0</v>
      </c>
      <c r="P13" s="68" t="s">
        <v>91</v>
      </c>
    </row>
    <row r="14" spans="1:21" ht="12.75">
      <c r="A14" s="56">
        <f>IF(ISNUMBER(A$7),IF(A13&lt;0,1-VLOOKUP(-A13,WTAB!$A$4:$B$1294,2),VLOOKUP(A13,WTAB!$A$4:$B$1294,2)),"")</f>
        <v>0.42599999999999993</v>
      </c>
      <c r="B14" s="56">
        <f>IF(ISNUMBER(B$7),IF(B13&lt;0,1-VLOOKUP(-B13,WTAB!$A$4:$B$1294,2),VLOOKUP(B13,WTAB!$A$4:$B$1294,2)),"")</f>
        <v>0.04399999999999993</v>
      </c>
      <c r="C14" s="56">
        <f>IF(ISNUMBER(C$7),IF(C13&lt;0,1-VLOOKUP(-C13,WTAB!$A$4:$B$1294,2),VLOOKUP(C13,WTAB!$A$4:$B$1294,2)),"")</f>
        <v>0.30799999999999994</v>
      </c>
      <c r="D14" s="56">
        <f>IF(ISNUMBER(D$7),IF(D13&lt;0,1-VLOOKUP(-D13,WTAB!$A$4:$B$1294,2),VLOOKUP(D13,WTAB!$A$4:$B$1294,2)),"")</f>
        <v>0.44999999999999996</v>
      </c>
      <c r="E14" s="56">
        <f>IF(ISNUMBER(E$7),IF(E13&lt;0,1-VLOOKUP(-E13,WTAB!$A$4:$B$1294,2),VLOOKUP(E13,WTAB!$A$4:$B$1294,2)),"")</f>
        <v>0.258</v>
      </c>
      <c r="F14" s="56">
        <f>IF(ISNUMBER(F$7),IF(F13&lt;0,1-VLOOKUP(-F13,WTAB!$A$4:$B$1294,2),VLOOKUP(F13,WTAB!$A$4:$B$1294,2)),"")</f>
        <v>0.33599999999999997</v>
      </c>
      <c r="G14" s="56">
        <f>IF(ISNUMBER(G$7),IF(G13&lt;0,1-VLOOKUP(-G13,WTAB!$A$4:$B$1294,2),VLOOKUP(G13,WTAB!$A$4:$B$1294,2)),"")</f>
        <v>1</v>
      </c>
      <c r="H14" s="56">
        <f>IF(ISNUMBER(H$7),IF(H13&lt;0,1-VLOOKUP(-H13,WTAB!$A$4:$B$1294,2),VLOOKUP(H13,WTAB!$A$4:$B$1294,2)),"")</f>
        <v>0.909</v>
      </c>
      <c r="I14" s="56">
        <f>IF(ISNUMBER(I$7),IF(I13&lt;0,1-VLOOKUP(-I13,WTAB!$A$4:$B$1294,2),VLOOKUP(I13,WTAB!$A$4:$B$1294,2)),"")</f>
        <v>0.9</v>
      </c>
      <c r="J14" s="56">
        <f>IF(ISNUMBER(J$7),IF(J13&lt;0,1-VLOOKUP(-J13,WTAB!$A$4:$B$1294,2),VLOOKUP(J13,WTAB!$A$4:$B$1294,2)),"")</f>
        <v>0.274</v>
      </c>
      <c r="K14" s="56">
        <f>IF(ISNUMBER(K$7),IF(K13&lt;0,1-VLOOKUP(-K13,WTAB!$A$4:$B$1294,2),VLOOKUP(K13,WTAB!$A$4:$B$1294,2)),"")</f>
        <v>0</v>
      </c>
      <c r="L14" s="56">
        <f>IF(ISNUMBER(L$7),IF(L13&lt;0,1-VLOOKUP(-L13,WTAB!$A$4:$B$1294,2),VLOOKUP(L13,WTAB!$A$4:$B$1294,2)),"")</f>
        <v>0</v>
      </c>
      <c r="M14" s="56">
        <f>IF(ISNUMBER(M$7),IF(M13&lt;0,1-VLOOKUP(-M13,WTAB!$A$4:$B$1294,2),VLOOKUP(M13,WTAB!$A$4:$B$1294,2)),"")</f>
        <v>0</v>
      </c>
      <c r="N14" s="56">
        <f>IF(ISNUMBER(N$7),IF(N13&lt;0,1-VLOOKUP(-N13,WTAB!$A$4:$B$1294,2),VLOOKUP(N13,WTAB!$A$4:$B$1294,2)),"")</f>
        <v>0</v>
      </c>
      <c r="O14" s="56">
        <f>IF(ISNUMBER(O$7),IF(O13&lt;0,1-VLOOKUP(-O13,WTAB!$A$4:$B$1294,2),VLOOKUP(O13,WTAB!$A$4:$B$1294,2)),"")</f>
        <v>0</v>
      </c>
      <c r="P14" s="68" t="s">
        <v>92</v>
      </c>
      <c r="R14" s="1">
        <f>SUM($A14:$Q14)</f>
        <v>4.905</v>
      </c>
      <c r="S14" s="1">
        <f>ROUND(($R$7-$R14)/$F$6+0.5,$I$1+1)</f>
        <v>0.5095</v>
      </c>
      <c r="T14" s="12">
        <f>VLOOKUP($S14,WTAB!$I$4:$J$1004,2)</f>
        <v>7</v>
      </c>
      <c r="U14" s="43">
        <f>U12+T14</f>
        <v>2084</v>
      </c>
    </row>
    <row r="15" spans="1:16" ht="12.75">
      <c r="A15" s="58">
        <f>IF(ISNUMBER(A$7),$U14-A$8,"")</f>
        <v>-46</v>
      </c>
      <c r="B15" s="58">
        <f>IF(ISNUMBER(B$7),$U14-B$8,"")</f>
        <v>-477</v>
      </c>
      <c r="C15" s="58">
        <f>IF(ISNUMBER(C$7),$U14-C$8,"")</f>
        <v>-135</v>
      </c>
      <c r="D15" s="58">
        <f>IF(ISNUMBER(D$7),$U14-D$8,"")</f>
        <v>-29</v>
      </c>
      <c r="E15" s="58">
        <f>IF(ISNUMBER(E$7),$U14-E$8,"")</f>
        <v>-177</v>
      </c>
      <c r="F15" s="58">
        <f>IF(ISNUMBER(F$7),$U14-F$8,"")</f>
        <v>-113</v>
      </c>
      <c r="G15" s="58">
        <f>IF(ISNUMBER(G$7),$U14-G$8,"")</f>
        <v>1057</v>
      </c>
      <c r="H15" s="58">
        <f>IF(ISNUMBER(H$7),$U14-H$8,"")</f>
        <v>386</v>
      </c>
      <c r="I15" s="58">
        <f>IF(ISNUMBER(I$7),$U14-I$8,"")</f>
        <v>370</v>
      </c>
      <c r="J15" s="58">
        <f>IF(ISNUMBER(J$7),$U14-J$8,"")</f>
        <v>-163</v>
      </c>
      <c r="K15" s="58">
        <f>IF(ISNUMBER(K$7),$U14-K$8,"")</f>
        <v>0</v>
      </c>
      <c r="L15" s="58">
        <f>IF(ISNUMBER(L$7),$U14-L$8,"")</f>
        <v>0</v>
      </c>
      <c r="M15" s="58">
        <f>IF(ISNUMBER(M$7),$U14-M$8,"")</f>
        <v>0</v>
      </c>
      <c r="N15" s="58">
        <f>IF(ISNUMBER(N$7),$U14-N$8,"")</f>
        <v>0</v>
      </c>
      <c r="O15" s="58">
        <f>IF(ISNUMBER(O$7),$U14-O$8,"")</f>
        <v>0</v>
      </c>
      <c r="P15" s="68" t="s">
        <v>91</v>
      </c>
    </row>
    <row r="16" spans="1:21" ht="12.75">
      <c r="A16" s="56">
        <f>IF(ISNUMBER(A$7),IF(A15&lt;0,1-VLOOKUP(-A15,WTAB!$A$4:$B$1294,2),VLOOKUP(A15,WTAB!$A$4:$B$1294,2)),"")</f>
        <v>0.43599999999999994</v>
      </c>
      <c r="B16" s="56">
        <f>IF(ISNUMBER(B$7),IF(B15&lt;0,1-VLOOKUP(-B15,WTAB!$A$4:$B$1294,2),VLOOKUP(B15,WTAB!$A$4:$B$1294,2)),"")</f>
        <v>0.04599999999999993</v>
      </c>
      <c r="C16" s="56">
        <f>IF(ISNUMBER(C$7),IF(C15&lt;0,1-VLOOKUP(-C15,WTAB!$A$4:$B$1294,2),VLOOKUP(C15,WTAB!$A$4:$B$1294,2)),"")</f>
        <v>0.31699999999999995</v>
      </c>
      <c r="D16" s="56">
        <f>IF(ISNUMBER(D$7),IF(D15&lt;0,1-VLOOKUP(-D15,WTAB!$A$4:$B$1294,2),VLOOKUP(D15,WTAB!$A$4:$B$1294,2)),"")</f>
        <v>0.45999999999999996</v>
      </c>
      <c r="E16" s="56">
        <f>IF(ISNUMBER(E$7),IF(E15&lt;0,1-VLOOKUP(-E15,WTAB!$A$4:$B$1294,2),VLOOKUP(E15,WTAB!$A$4:$B$1294,2)),"")</f>
        <v>0.266</v>
      </c>
      <c r="F16" s="56">
        <f>IF(ISNUMBER(F$7),IF(F15&lt;0,1-VLOOKUP(-F15,WTAB!$A$4:$B$1294,2),VLOOKUP(F15,WTAB!$A$4:$B$1294,2)),"")</f>
        <v>0.345</v>
      </c>
      <c r="G16" s="56">
        <f>IF(ISNUMBER(G$7),IF(G15&lt;0,1-VLOOKUP(-G15,WTAB!$A$4:$B$1294,2),VLOOKUP(G15,WTAB!$A$4:$B$1294,2)),"")</f>
        <v>1</v>
      </c>
      <c r="H16" s="56">
        <f>IF(ISNUMBER(H$7),IF(H15&lt;0,1-VLOOKUP(-H15,WTAB!$A$4:$B$1294,2),VLOOKUP(H15,WTAB!$A$4:$B$1294,2)),"")</f>
        <v>0.913</v>
      </c>
      <c r="I16" s="56">
        <f>IF(ISNUMBER(I$7),IF(I15&lt;0,1-VLOOKUP(-I15,WTAB!$A$4:$B$1294,2),VLOOKUP(I15,WTAB!$A$4:$B$1294,2)),"")</f>
        <v>0.904</v>
      </c>
      <c r="J16" s="56">
        <f>IF(ISNUMBER(J$7),IF(J15&lt;0,1-VLOOKUP(-J15,WTAB!$A$4:$B$1294,2),VLOOKUP(J15,WTAB!$A$4:$B$1294,2)),"")</f>
        <v>0.28300000000000003</v>
      </c>
      <c r="K16" s="56">
        <f>IF(ISNUMBER(K$7),IF(K15&lt;0,1-VLOOKUP(-K15,WTAB!$A$4:$B$1294,2),VLOOKUP(K15,WTAB!$A$4:$B$1294,2)),"")</f>
        <v>0</v>
      </c>
      <c r="L16" s="56">
        <f>IF(ISNUMBER(L$7),IF(L15&lt;0,1-VLOOKUP(-L15,WTAB!$A$4:$B$1294,2),VLOOKUP(L15,WTAB!$A$4:$B$1294,2)),"")</f>
        <v>0</v>
      </c>
      <c r="M16" s="56">
        <f>IF(ISNUMBER(M$7),IF(M15&lt;0,1-VLOOKUP(-M15,WTAB!$A$4:$B$1294,2),VLOOKUP(M15,WTAB!$A$4:$B$1294,2)),"")</f>
        <v>0</v>
      </c>
      <c r="N16" s="56">
        <f>IF(ISNUMBER(N$7),IF(N15&lt;0,1-VLOOKUP(-N15,WTAB!$A$4:$B$1294,2),VLOOKUP(N15,WTAB!$A$4:$B$1294,2)),"")</f>
        <v>0</v>
      </c>
      <c r="O16" s="56">
        <f>IF(ISNUMBER(O$7),IF(O15&lt;0,1-VLOOKUP(-O15,WTAB!$A$4:$B$1294,2),VLOOKUP(O15,WTAB!$A$4:$B$1294,2)),"")</f>
        <v>0</v>
      </c>
      <c r="P16" s="68" t="s">
        <v>92</v>
      </c>
      <c r="R16" s="1">
        <f>SUM($A16:$Q16)</f>
        <v>4.970000000000001</v>
      </c>
      <c r="S16" s="1">
        <f>ROUND(($R$7-$R16)/$F$6+0.5,$I$1+1)</f>
        <v>0.503</v>
      </c>
      <c r="T16" s="12">
        <f>VLOOKUP($S16,WTAB!$I$4:$J$1004,2)</f>
        <v>2</v>
      </c>
      <c r="U16" s="43">
        <f>U14+T16</f>
        <v>2086</v>
      </c>
    </row>
    <row r="17" spans="1:16" ht="12.75">
      <c r="A17" s="58">
        <f>IF(ISNUMBER(A$7),$U16-A$8,"")</f>
        <v>-44</v>
      </c>
      <c r="B17" s="58">
        <f>IF(ISNUMBER(B$7),$U16-B$8,"")</f>
        <v>-475</v>
      </c>
      <c r="C17" s="58">
        <f>IF(ISNUMBER(C$7),$U16-C$8,"")</f>
        <v>-133</v>
      </c>
      <c r="D17" s="58">
        <f>IF(ISNUMBER(D$7),$U16-D$8,"")</f>
        <v>-27</v>
      </c>
      <c r="E17" s="58">
        <f>IF(ISNUMBER(E$7),$U16-E$8,"")</f>
        <v>-175</v>
      </c>
      <c r="F17" s="58">
        <f>IF(ISNUMBER(F$7),$U16-F$8,"")</f>
        <v>-111</v>
      </c>
      <c r="G17" s="58">
        <f>IF(ISNUMBER(G$7),$U16-G$8,"")</f>
        <v>1059</v>
      </c>
      <c r="H17" s="58">
        <f>IF(ISNUMBER(H$7),$U16-H$8,"")</f>
        <v>388</v>
      </c>
      <c r="I17" s="58">
        <f>IF(ISNUMBER(I$7),$U16-I$8,"")</f>
        <v>372</v>
      </c>
      <c r="J17" s="58">
        <f>IF(ISNUMBER(J$7),$U16-J$8,"")</f>
        <v>-161</v>
      </c>
      <c r="K17" s="58">
        <f>IF(ISNUMBER(K$7),$U16-K$8,"")</f>
        <v>0</v>
      </c>
      <c r="L17" s="58">
        <f>IF(ISNUMBER(L$7),$U16-L$8,"")</f>
        <v>0</v>
      </c>
      <c r="M17" s="58">
        <f>IF(ISNUMBER(M$7),$U16-M$8,"")</f>
        <v>0</v>
      </c>
      <c r="N17" s="58">
        <f>IF(ISNUMBER(N$7),$U16-N$8,"")</f>
        <v>0</v>
      </c>
      <c r="O17" s="58">
        <f>IF(ISNUMBER(O$7),$U16-O$8,"")</f>
        <v>0</v>
      </c>
      <c r="P17" s="68" t="s">
        <v>91</v>
      </c>
    </row>
    <row r="18" spans="1:21" ht="12.75">
      <c r="A18" s="56">
        <f>IF(ISNUMBER(A$7),IF(A17&lt;0,1-VLOOKUP(-A17,WTAB!$A$4:$B$1294,2),VLOOKUP(A17,WTAB!$A$4:$B$1294,2)),"")</f>
        <v>0.43899999999999995</v>
      </c>
      <c r="B18" s="56">
        <f>IF(ISNUMBER(B$7),IF(B17&lt;0,1-VLOOKUP(-B17,WTAB!$A$4:$B$1294,2),VLOOKUP(B17,WTAB!$A$4:$B$1294,2)),"")</f>
        <v>0.04699999999999993</v>
      </c>
      <c r="C18" s="56">
        <f>IF(ISNUMBER(C$7),IF(C17&lt;0,1-VLOOKUP(-C17,WTAB!$A$4:$B$1294,2),VLOOKUP(C17,WTAB!$A$4:$B$1294,2)),"")</f>
        <v>0.31999999999999995</v>
      </c>
      <c r="D18" s="56">
        <f>IF(ISNUMBER(D$7),IF(D17&lt;0,1-VLOOKUP(-D17,WTAB!$A$4:$B$1294,2),VLOOKUP(D17,WTAB!$A$4:$B$1294,2)),"")</f>
        <v>0.46199999999999997</v>
      </c>
      <c r="E18" s="56">
        <f>IF(ISNUMBER(E$7),IF(E17&lt;0,1-VLOOKUP(-E17,WTAB!$A$4:$B$1294,2),VLOOKUP(E17,WTAB!$A$4:$B$1294,2)),"")</f>
        <v>0.269</v>
      </c>
      <c r="F18" s="56">
        <f>IF(ISNUMBER(F$7),IF(F17&lt;0,1-VLOOKUP(-F17,WTAB!$A$4:$B$1294,2),VLOOKUP(F17,WTAB!$A$4:$B$1294,2)),"")</f>
        <v>0.348</v>
      </c>
      <c r="G18" s="56">
        <f>IF(ISNUMBER(G$7),IF(G17&lt;0,1-VLOOKUP(-G17,WTAB!$A$4:$B$1294,2),VLOOKUP(G17,WTAB!$A$4:$B$1294,2)),"")</f>
        <v>1</v>
      </c>
      <c r="H18" s="56">
        <f>IF(ISNUMBER(H$7),IF(H17&lt;0,1-VLOOKUP(-H17,WTAB!$A$4:$B$1294,2),VLOOKUP(H17,WTAB!$A$4:$B$1294,2)),"")</f>
        <v>0.914</v>
      </c>
      <c r="I18" s="56">
        <f>IF(ISNUMBER(I$7),IF(I17&lt;0,1-VLOOKUP(-I17,WTAB!$A$4:$B$1294,2),VLOOKUP(I17,WTAB!$A$4:$B$1294,2)),"")</f>
        <v>0.905</v>
      </c>
      <c r="J18" s="56">
        <f>IF(ISNUMBER(J$7),IF(J17&lt;0,1-VLOOKUP(-J17,WTAB!$A$4:$B$1294,2),VLOOKUP(J17,WTAB!$A$4:$B$1294,2)),"")</f>
        <v>0.28500000000000003</v>
      </c>
      <c r="K18" s="56">
        <f>IF(ISNUMBER(K$7),IF(K17&lt;0,1-VLOOKUP(-K17,WTAB!$A$4:$B$1294,2),VLOOKUP(K17,WTAB!$A$4:$B$1294,2)),"")</f>
        <v>0</v>
      </c>
      <c r="L18" s="56">
        <f>IF(ISNUMBER(L$7),IF(L17&lt;0,1-VLOOKUP(-L17,WTAB!$A$4:$B$1294,2),VLOOKUP(L17,WTAB!$A$4:$B$1294,2)),"")</f>
        <v>0</v>
      </c>
      <c r="M18" s="56">
        <f>IF(ISNUMBER(M$7),IF(M17&lt;0,1-VLOOKUP(-M17,WTAB!$A$4:$B$1294,2),VLOOKUP(M17,WTAB!$A$4:$B$1294,2)),"")</f>
        <v>0</v>
      </c>
      <c r="N18" s="56">
        <f>IF(ISNUMBER(N$7),IF(N17&lt;0,1-VLOOKUP(-N17,WTAB!$A$4:$B$1294,2),VLOOKUP(N17,WTAB!$A$4:$B$1294,2)),"")</f>
        <v>0</v>
      </c>
      <c r="O18" s="56">
        <f>IF(ISNUMBER(O$7),IF(O17&lt;0,1-VLOOKUP(-O17,WTAB!$A$4:$B$1294,2),VLOOKUP(O17,WTAB!$A$4:$B$1294,2)),"")</f>
        <v>0</v>
      </c>
      <c r="P18" s="68" t="s">
        <v>92</v>
      </c>
      <c r="R18" s="1">
        <f>SUM($A18:$Q18)</f>
        <v>4.989</v>
      </c>
      <c r="S18" s="1">
        <f>ROUND(($R$7-$R18)/$F$6+0.5,$I$1+1)</f>
        <v>0.5011</v>
      </c>
      <c r="T18" s="12">
        <f>VLOOKUP($S18,WTAB!$I$4:$J$1004,2)</f>
        <v>1</v>
      </c>
      <c r="U18" s="43">
        <f>U16+T18</f>
        <v>2087</v>
      </c>
    </row>
    <row r="19" spans="1:16" ht="12.75">
      <c r="A19" s="58">
        <f>IF(ISNUMBER(A$7),$U18-A$8,"")</f>
        <v>-43</v>
      </c>
      <c r="B19" s="58">
        <f>IF(ISNUMBER(B$7),$U18-B$8,"")</f>
        <v>-474</v>
      </c>
      <c r="C19" s="58">
        <f>IF(ISNUMBER(C$7),$U18-C$8,"")</f>
        <v>-132</v>
      </c>
      <c r="D19" s="58">
        <f>IF(ISNUMBER(D$7),$U18-D$8,"")</f>
        <v>-26</v>
      </c>
      <c r="E19" s="58">
        <f>IF(ISNUMBER(E$7),$U18-E$8,"")</f>
        <v>-174</v>
      </c>
      <c r="F19" s="58">
        <f>IF(ISNUMBER(F$7),$U18-F$8,"")</f>
        <v>-110</v>
      </c>
      <c r="G19" s="58">
        <f>IF(ISNUMBER(G$7),$U18-G$8,"")</f>
        <v>1060</v>
      </c>
      <c r="H19" s="58">
        <f>IF(ISNUMBER(H$7),$U18-H$8,"")</f>
        <v>389</v>
      </c>
      <c r="I19" s="58">
        <f>IF(ISNUMBER(I$7),$U18-I$8,"")</f>
        <v>373</v>
      </c>
      <c r="J19" s="58">
        <f>IF(ISNUMBER(J$7),$U18-J$8,"")</f>
        <v>-160</v>
      </c>
      <c r="K19" s="58">
        <f>IF(ISNUMBER(K$7),$U18-K$8,"")</f>
        <v>0</v>
      </c>
      <c r="L19" s="58">
        <f>IF(ISNUMBER(L$7),$U18-L$8,"")</f>
        <v>0</v>
      </c>
      <c r="M19" s="58">
        <f>IF(ISNUMBER(M$7),$U18-M$8,"")</f>
        <v>0</v>
      </c>
      <c r="N19" s="58">
        <f>IF(ISNUMBER(N$7),$U18-N$8,"")</f>
        <v>0</v>
      </c>
      <c r="O19" s="58">
        <f>IF(ISNUMBER(O$7),$U18-O$8,"")</f>
        <v>0</v>
      </c>
      <c r="P19" s="68" t="s">
        <v>91</v>
      </c>
    </row>
    <row r="20" spans="1:21" ht="12.75">
      <c r="A20" s="56">
        <f>IF(ISNUMBER(A$7),IF(A19&lt;0,1-VLOOKUP(-A19,WTAB!$A$4:$B$1294,2),VLOOKUP(A19,WTAB!$A$4:$B$1294,2)),"")</f>
        <v>0.43999999999999995</v>
      </c>
      <c r="B20" s="56">
        <f>IF(ISNUMBER(B$7),IF(B19&lt;0,1-VLOOKUP(-B19,WTAB!$A$4:$B$1294,2),VLOOKUP(B19,WTAB!$A$4:$B$1294,2)),"")</f>
        <v>0.04699999999999993</v>
      </c>
      <c r="C20" s="56">
        <f>IF(ISNUMBER(C$7),IF(C19&lt;0,1-VLOOKUP(-C19,WTAB!$A$4:$B$1294,2),VLOOKUP(C19,WTAB!$A$4:$B$1294,2)),"")</f>
        <v>0.32099999999999995</v>
      </c>
      <c r="D20" s="56">
        <f>IF(ISNUMBER(D$7),IF(D19&lt;0,1-VLOOKUP(-D19,WTAB!$A$4:$B$1294,2),VLOOKUP(D19,WTAB!$A$4:$B$1294,2)),"")</f>
        <v>0.46399999999999997</v>
      </c>
      <c r="E20" s="56">
        <f>IF(ISNUMBER(E$7),IF(E19&lt;0,1-VLOOKUP(-E19,WTAB!$A$4:$B$1294,2),VLOOKUP(E19,WTAB!$A$4:$B$1294,2)),"")</f>
        <v>0.27</v>
      </c>
      <c r="F20" s="56">
        <f>IF(ISNUMBER(F$7),IF(F19&lt;0,1-VLOOKUP(-F19,WTAB!$A$4:$B$1294,2),VLOOKUP(F19,WTAB!$A$4:$B$1294,2)),"")</f>
        <v>0.349</v>
      </c>
      <c r="G20" s="56">
        <f>IF(ISNUMBER(G$7),IF(G19&lt;0,1-VLOOKUP(-G19,WTAB!$A$4:$B$1294,2),VLOOKUP(G19,WTAB!$A$4:$B$1294,2)),"")</f>
        <v>1</v>
      </c>
      <c r="H20" s="56">
        <f>IF(ISNUMBER(H$7),IF(H19&lt;0,1-VLOOKUP(-H19,WTAB!$A$4:$B$1294,2),VLOOKUP(H19,WTAB!$A$4:$B$1294,2)),"")</f>
        <v>0.915</v>
      </c>
      <c r="I20" s="56">
        <f>IF(ISNUMBER(I$7),IF(I19&lt;0,1-VLOOKUP(-I19,WTAB!$A$4:$B$1294,2),VLOOKUP(I19,WTAB!$A$4:$B$1294,2)),"")</f>
        <v>0.906</v>
      </c>
      <c r="J20" s="56">
        <f>IF(ISNUMBER(J$7),IF(J19&lt;0,1-VLOOKUP(-J19,WTAB!$A$4:$B$1294,2),VLOOKUP(J19,WTAB!$A$4:$B$1294,2)),"")</f>
        <v>0.28600000000000003</v>
      </c>
      <c r="K20" s="56">
        <f>IF(ISNUMBER(K$7),IF(K19&lt;0,1-VLOOKUP(-K19,WTAB!$A$4:$B$1294,2),VLOOKUP(K19,WTAB!$A$4:$B$1294,2)),"")</f>
        <v>0</v>
      </c>
      <c r="L20" s="56">
        <f>IF(ISNUMBER(L$7),IF(L19&lt;0,1-VLOOKUP(-L19,WTAB!$A$4:$B$1294,2),VLOOKUP(L19,WTAB!$A$4:$B$1294,2)),"")</f>
        <v>0</v>
      </c>
      <c r="M20" s="56">
        <f>IF(ISNUMBER(M$7),IF(M19&lt;0,1-VLOOKUP(-M19,WTAB!$A$4:$B$1294,2),VLOOKUP(M19,WTAB!$A$4:$B$1294,2)),"")</f>
        <v>0</v>
      </c>
      <c r="N20" s="56">
        <f>IF(ISNUMBER(N$7),IF(N19&lt;0,1-VLOOKUP(-N19,WTAB!$A$4:$B$1294,2),VLOOKUP(N19,WTAB!$A$4:$B$1294,2)),"")</f>
        <v>0</v>
      </c>
      <c r="O20" s="56">
        <f>IF(ISNUMBER(O$7),IF(O19&lt;0,1-VLOOKUP(-O19,WTAB!$A$4:$B$1294,2),VLOOKUP(O19,WTAB!$A$4:$B$1294,2)),"")</f>
        <v>0</v>
      </c>
      <c r="P20" s="68" t="s">
        <v>92</v>
      </c>
      <c r="R20" s="1">
        <f>SUM($A20:$Q20)</f>
        <v>4.997999999999999</v>
      </c>
      <c r="S20" s="1">
        <f>ROUND(($R$7-$R20)/$F$6+0.5,$I$1+1)</f>
        <v>0.5002</v>
      </c>
      <c r="T20" s="12">
        <f>VLOOKUP($S20,WTAB!$I$4:$J$1004,2)</f>
        <v>0</v>
      </c>
      <c r="U20" s="43">
        <f>U18+T20</f>
        <v>2087</v>
      </c>
    </row>
    <row r="21" spans="1:16" ht="12.75">
      <c r="A21" s="58">
        <f>IF(ISNUMBER(A$7),$U20-A$8,"")</f>
        <v>-43</v>
      </c>
      <c r="B21" s="58">
        <f>IF(ISNUMBER(B$7),$U20-B$8,"")</f>
        <v>-474</v>
      </c>
      <c r="C21" s="58">
        <f>IF(ISNUMBER(C$7),$U20-C$8,"")</f>
        <v>-132</v>
      </c>
      <c r="D21" s="58">
        <f>IF(ISNUMBER(D$7),$U20-D$8,"")</f>
        <v>-26</v>
      </c>
      <c r="E21" s="58">
        <f>IF(ISNUMBER(E$7),$U20-E$8,"")</f>
        <v>-174</v>
      </c>
      <c r="F21" s="58">
        <f>IF(ISNUMBER(F$7),$U20-F$8,"")</f>
        <v>-110</v>
      </c>
      <c r="G21" s="58">
        <f>IF(ISNUMBER(G$7),$U20-G$8,"")</f>
        <v>1060</v>
      </c>
      <c r="H21" s="58">
        <f>IF(ISNUMBER(H$7),$U20-H$8,"")</f>
        <v>389</v>
      </c>
      <c r="I21" s="58">
        <f>IF(ISNUMBER(I$7),$U20-I$8,"")</f>
        <v>373</v>
      </c>
      <c r="J21" s="58">
        <f>IF(ISNUMBER(J$7),$U20-J$8,"")</f>
        <v>-160</v>
      </c>
      <c r="K21" s="58">
        <f>IF(ISNUMBER(K$7),$U20-K$8,"")</f>
        <v>0</v>
      </c>
      <c r="L21" s="58">
        <f>IF(ISNUMBER(L$7),$U20-L$8,"")</f>
        <v>0</v>
      </c>
      <c r="M21" s="58">
        <f>IF(ISNUMBER(M$7),$U20-M$8,"")</f>
        <v>0</v>
      </c>
      <c r="N21" s="58">
        <f>IF(ISNUMBER(N$7),$U20-N$8,"")</f>
        <v>0</v>
      </c>
      <c r="O21" s="58">
        <f>IF(ISNUMBER(O$7),$U20-O$8,"")</f>
        <v>0</v>
      </c>
      <c r="P21" s="68" t="s">
        <v>91</v>
      </c>
    </row>
    <row r="22" spans="1:21" ht="12.75">
      <c r="A22" s="56">
        <f>IF(ISNUMBER(A$7),IF(A21&lt;0,1-VLOOKUP(-A21,WTAB!$A$4:$B$1294,2),VLOOKUP(A21,WTAB!$A$4:$B$1294,2)),"")</f>
        <v>0.43999999999999995</v>
      </c>
      <c r="B22" s="56">
        <f>IF(ISNUMBER(B$7),IF(B21&lt;0,1-VLOOKUP(-B21,WTAB!$A$4:$B$1294,2),VLOOKUP(B21,WTAB!$A$4:$B$1294,2)),"")</f>
        <v>0.04699999999999993</v>
      </c>
      <c r="C22" s="56">
        <f>IF(ISNUMBER(C$7),IF(C21&lt;0,1-VLOOKUP(-C21,WTAB!$A$4:$B$1294,2),VLOOKUP(C21,WTAB!$A$4:$B$1294,2)),"")</f>
        <v>0.32099999999999995</v>
      </c>
      <c r="D22" s="56">
        <f>IF(ISNUMBER(D$7),IF(D21&lt;0,1-VLOOKUP(-D21,WTAB!$A$4:$B$1294,2),VLOOKUP(D21,WTAB!$A$4:$B$1294,2)),"")</f>
        <v>0.46399999999999997</v>
      </c>
      <c r="E22" s="56">
        <f>IF(ISNUMBER(E$7),IF(E21&lt;0,1-VLOOKUP(-E21,WTAB!$A$4:$B$1294,2),VLOOKUP(E21,WTAB!$A$4:$B$1294,2)),"")</f>
        <v>0.27</v>
      </c>
      <c r="F22" s="56">
        <f>IF(ISNUMBER(F$7),IF(F21&lt;0,1-VLOOKUP(-F21,WTAB!$A$4:$B$1294,2),VLOOKUP(F21,WTAB!$A$4:$B$1294,2)),"")</f>
        <v>0.349</v>
      </c>
      <c r="G22" s="56">
        <f>IF(ISNUMBER(G$7),IF(G21&lt;0,1-VLOOKUP(-G21,WTAB!$A$4:$B$1294,2),VLOOKUP(G21,WTAB!$A$4:$B$1294,2)),"")</f>
        <v>1</v>
      </c>
      <c r="H22" s="56">
        <f>IF(ISNUMBER(H$7),IF(H21&lt;0,1-VLOOKUP(-H21,WTAB!$A$4:$B$1294,2),VLOOKUP(H21,WTAB!$A$4:$B$1294,2)),"")</f>
        <v>0.915</v>
      </c>
      <c r="I22" s="56">
        <f>IF(ISNUMBER(I$7),IF(I21&lt;0,1-VLOOKUP(-I21,WTAB!$A$4:$B$1294,2),VLOOKUP(I21,WTAB!$A$4:$B$1294,2)),"")</f>
        <v>0.906</v>
      </c>
      <c r="J22" s="56">
        <f>IF(ISNUMBER(J$7),IF(J21&lt;0,1-VLOOKUP(-J21,WTAB!$A$4:$B$1294,2),VLOOKUP(J21,WTAB!$A$4:$B$1294,2)),"")</f>
        <v>0.28600000000000003</v>
      </c>
      <c r="K22" s="56">
        <f>IF(ISNUMBER(K$7),IF(K21&lt;0,1-VLOOKUP(-K21,WTAB!$A$4:$B$1294,2),VLOOKUP(K21,WTAB!$A$4:$B$1294,2)),"")</f>
        <v>0</v>
      </c>
      <c r="L22" s="56">
        <f>IF(ISNUMBER(L$7),IF(L21&lt;0,1-VLOOKUP(-L21,WTAB!$A$4:$B$1294,2),VLOOKUP(L21,WTAB!$A$4:$B$1294,2)),"")</f>
        <v>0</v>
      </c>
      <c r="M22" s="56">
        <f>IF(ISNUMBER(M$7),IF(M21&lt;0,1-VLOOKUP(-M21,WTAB!$A$4:$B$1294,2),VLOOKUP(M21,WTAB!$A$4:$B$1294,2)),"")</f>
        <v>0</v>
      </c>
      <c r="N22" s="56">
        <f>IF(ISNUMBER(N$7),IF(N21&lt;0,1-VLOOKUP(-N21,WTAB!$A$4:$B$1294,2),VLOOKUP(N21,WTAB!$A$4:$B$1294,2)),"")</f>
        <v>0</v>
      </c>
      <c r="O22" s="56">
        <f>IF(ISNUMBER(O$7),IF(O21&lt;0,1-VLOOKUP(-O21,WTAB!$A$4:$B$1294,2),VLOOKUP(O21,WTAB!$A$4:$B$1294,2)),"")</f>
        <v>0</v>
      </c>
      <c r="P22" s="68" t="s">
        <v>92</v>
      </c>
      <c r="R22" s="1">
        <f>SUM($A22:$Q22)</f>
        <v>4.997999999999999</v>
      </c>
      <c r="S22" s="1">
        <f>ROUND(($R$7-$R22)/$F$6+0.5,$I$1+1)</f>
        <v>0.5002</v>
      </c>
      <c r="T22" s="12">
        <f>VLOOKUP($S22,WTAB!$I$4:$J$1004,2)</f>
        <v>0</v>
      </c>
      <c r="U22" s="43">
        <f>U20+T22</f>
        <v>2087</v>
      </c>
    </row>
    <row r="23" spans="1:16" ht="12.75">
      <c r="A23" s="58">
        <f>IF(ISNUMBER(A$7),$U22-A$8,"")</f>
        <v>-43</v>
      </c>
      <c r="B23" s="58">
        <f>IF(ISNUMBER(B$7),$U22-B$8,"")</f>
        <v>-474</v>
      </c>
      <c r="C23" s="58">
        <f>IF(ISNUMBER(C$7),$U22-C$8,"")</f>
        <v>-132</v>
      </c>
      <c r="D23" s="58">
        <f>IF(ISNUMBER(D$7),$U22-D$8,"")</f>
        <v>-26</v>
      </c>
      <c r="E23" s="58">
        <f>IF(ISNUMBER(E$7),$U22-E$8,"")</f>
        <v>-174</v>
      </c>
      <c r="F23" s="58">
        <f>IF(ISNUMBER(F$7),$U22-F$8,"")</f>
        <v>-110</v>
      </c>
      <c r="G23" s="58">
        <f>IF(ISNUMBER(G$7),$U22-G$8,"")</f>
        <v>1060</v>
      </c>
      <c r="H23" s="58">
        <f>IF(ISNUMBER(H$7),$U22-H$8,"")</f>
        <v>389</v>
      </c>
      <c r="I23" s="58">
        <f>IF(ISNUMBER(I$7),$U22-I$8,"")</f>
        <v>373</v>
      </c>
      <c r="J23" s="58">
        <f>IF(ISNUMBER(J$7),$U22-J$8,"")</f>
        <v>-160</v>
      </c>
      <c r="K23" s="58">
        <f>IF(ISNUMBER(K$7),$U22-K$8,"")</f>
        <v>0</v>
      </c>
      <c r="L23" s="58">
        <f>IF(ISNUMBER(L$7),$U22-L$8,"")</f>
        <v>0</v>
      </c>
      <c r="M23" s="58">
        <f>IF(ISNUMBER(M$7),$U22-M$8,"")</f>
        <v>0</v>
      </c>
      <c r="N23" s="58">
        <f>IF(ISNUMBER(N$7),$U22-N$8,"")</f>
        <v>0</v>
      </c>
      <c r="O23" s="58">
        <f>IF(ISNUMBER(O$7),$U22-O$8,"")</f>
        <v>0</v>
      </c>
      <c r="P23" s="68" t="s">
        <v>91</v>
      </c>
    </row>
    <row r="24" spans="1:21" ht="12.75">
      <c r="A24" s="56">
        <f>IF(ISNUMBER(A$7),IF(A23&lt;0,1-VLOOKUP(-A23,WTAB!$A$4:$B$1294,2),VLOOKUP(A23,WTAB!$A$4:$B$1294,2)),"")</f>
        <v>0.43999999999999995</v>
      </c>
      <c r="B24" s="56">
        <f>IF(ISNUMBER(B$7),IF(B23&lt;0,1-VLOOKUP(-B23,WTAB!$A$4:$B$1294,2),VLOOKUP(B23,WTAB!$A$4:$B$1294,2)),"")</f>
        <v>0.04699999999999993</v>
      </c>
      <c r="C24" s="56">
        <f>IF(ISNUMBER(C$7),IF(C23&lt;0,1-VLOOKUP(-C23,WTAB!$A$4:$B$1294,2),VLOOKUP(C23,WTAB!$A$4:$B$1294,2)),"")</f>
        <v>0.32099999999999995</v>
      </c>
      <c r="D24" s="56">
        <f>IF(ISNUMBER(D$7),IF(D23&lt;0,1-VLOOKUP(-D23,WTAB!$A$4:$B$1294,2),VLOOKUP(D23,WTAB!$A$4:$B$1294,2)),"")</f>
        <v>0.46399999999999997</v>
      </c>
      <c r="E24" s="56">
        <f>IF(ISNUMBER(E$7),IF(E23&lt;0,1-VLOOKUP(-E23,WTAB!$A$4:$B$1294,2),VLOOKUP(E23,WTAB!$A$4:$B$1294,2)),"")</f>
        <v>0.27</v>
      </c>
      <c r="F24" s="56">
        <f>IF(ISNUMBER(F$7),IF(F23&lt;0,1-VLOOKUP(-F23,WTAB!$A$4:$B$1294,2),VLOOKUP(F23,WTAB!$A$4:$B$1294,2)),"")</f>
        <v>0.349</v>
      </c>
      <c r="G24" s="56">
        <f>IF(ISNUMBER(G$7),IF(G23&lt;0,1-VLOOKUP(-G23,WTAB!$A$4:$B$1294,2),VLOOKUP(G23,WTAB!$A$4:$B$1294,2)),"")</f>
        <v>1</v>
      </c>
      <c r="H24" s="56">
        <f>IF(ISNUMBER(H$7),IF(H23&lt;0,1-VLOOKUP(-H23,WTAB!$A$4:$B$1294,2),VLOOKUP(H23,WTAB!$A$4:$B$1294,2)),"")</f>
        <v>0.915</v>
      </c>
      <c r="I24" s="56">
        <f>IF(ISNUMBER(I$7),IF(I23&lt;0,1-VLOOKUP(-I23,WTAB!$A$4:$B$1294,2),VLOOKUP(I23,WTAB!$A$4:$B$1294,2)),"")</f>
        <v>0.906</v>
      </c>
      <c r="J24" s="56">
        <f>IF(ISNUMBER(J$7),IF(J23&lt;0,1-VLOOKUP(-J23,WTAB!$A$4:$B$1294,2),VLOOKUP(J23,WTAB!$A$4:$B$1294,2)),"")</f>
        <v>0.28600000000000003</v>
      </c>
      <c r="K24" s="56">
        <f>IF(ISNUMBER(K$7),IF(K23&lt;0,1-VLOOKUP(-K23,WTAB!$A$4:$B$1294,2),VLOOKUP(K23,WTAB!$A$4:$B$1294,2)),"")</f>
        <v>0</v>
      </c>
      <c r="L24" s="56">
        <f>IF(ISNUMBER(L$7),IF(L23&lt;0,1-VLOOKUP(-L23,WTAB!$A$4:$B$1294,2),VLOOKUP(L23,WTAB!$A$4:$B$1294,2)),"")</f>
        <v>0</v>
      </c>
      <c r="M24" s="56">
        <f>IF(ISNUMBER(M$7),IF(M23&lt;0,1-VLOOKUP(-M23,WTAB!$A$4:$B$1294,2),VLOOKUP(M23,WTAB!$A$4:$B$1294,2)),"")</f>
        <v>0</v>
      </c>
      <c r="N24" s="56">
        <f>IF(ISNUMBER(N$7),IF(N23&lt;0,1-VLOOKUP(-N23,WTAB!$A$4:$B$1294,2),VLOOKUP(N23,WTAB!$A$4:$B$1294,2)),"")</f>
        <v>0</v>
      </c>
      <c r="O24" s="56">
        <f>IF(ISNUMBER(O$7),IF(O23&lt;0,1-VLOOKUP(-O23,WTAB!$A$4:$B$1294,2),VLOOKUP(O23,WTAB!$A$4:$B$1294,2)),"")</f>
        <v>0</v>
      </c>
      <c r="P24" s="68" t="s">
        <v>92</v>
      </c>
      <c r="R24" s="1">
        <f>SUM($A24:$Q24)</f>
        <v>4.997999999999999</v>
      </c>
      <c r="S24" s="1">
        <f>ROUND(($R$7-$R24)/$F$6+0.5,$I$1+1)</f>
        <v>0.5002</v>
      </c>
      <c r="T24" s="12">
        <f>VLOOKUP($S24,WTAB!$I$4:$J$1004,2)</f>
        <v>0</v>
      </c>
      <c r="U24" s="43">
        <f>U22+T24</f>
        <v>2087</v>
      </c>
    </row>
    <row r="25" spans="1:16" ht="12.75">
      <c r="A25" s="58">
        <f>IF(ISNUMBER(A$7),$U24-A$8,"")</f>
        <v>-43</v>
      </c>
      <c r="B25" s="58">
        <f>IF(ISNUMBER(B$7),$U24-B$8,"")</f>
        <v>-474</v>
      </c>
      <c r="C25" s="58">
        <f>IF(ISNUMBER(C$7),$U24-C$8,"")</f>
        <v>-132</v>
      </c>
      <c r="D25" s="58">
        <f>IF(ISNUMBER(D$7),$U24-D$8,"")</f>
        <v>-26</v>
      </c>
      <c r="E25" s="58">
        <f>IF(ISNUMBER(E$7),$U24-E$8,"")</f>
        <v>-174</v>
      </c>
      <c r="F25" s="58">
        <f>IF(ISNUMBER(F$7),$U24-F$8,"")</f>
        <v>-110</v>
      </c>
      <c r="G25" s="58">
        <f>IF(ISNUMBER(G$7),$U24-G$8,"")</f>
        <v>1060</v>
      </c>
      <c r="H25" s="58">
        <f>IF(ISNUMBER(H$7),$U24-H$8,"")</f>
        <v>389</v>
      </c>
      <c r="I25" s="58">
        <f>IF(ISNUMBER(I$7),$U24-I$8,"")</f>
        <v>373</v>
      </c>
      <c r="J25" s="58">
        <f>IF(ISNUMBER(J$7),$U24-J$8,"")</f>
        <v>-160</v>
      </c>
      <c r="K25" s="58">
        <f>IF(ISNUMBER(K$7),$U24-K$8,"")</f>
        <v>0</v>
      </c>
      <c r="L25" s="58">
        <f>IF(ISNUMBER(L$7),$U24-L$8,"")</f>
        <v>0</v>
      </c>
      <c r="M25" s="58">
        <f>IF(ISNUMBER(M$7),$U24-M$8,"")</f>
        <v>0</v>
      </c>
      <c r="N25" s="58">
        <f>IF(ISNUMBER(N$7),$U24-N$8,"")</f>
        <v>0</v>
      </c>
      <c r="O25" s="58">
        <f>IF(ISNUMBER(O$7),$U24-O$8,"")</f>
        <v>0</v>
      </c>
      <c r="P25" s="68" t="s">
        <v>91</v>
      </c>
    </row>
    <row r="26" spans="1:21" ht="12.75">
      <c r="A26" s="56">
        <f>IF(ISNUMBER(A$7),IF(A25&lt;0,1-VLOOKUP(-A25,WTAB!$A$4:$B$1294,2),VLOOKUP(A25,WTAB!$A$4:$B$1294,2)),"")</f>
        <v>0.43999999999999995</v>
      </c>
      <c r="B26" s="56">
        <f>IF(ISNUMBER(B$7),IF(B25&lt;0,1-VLOOKUP(-B25,WTAB!$A$4:$B$1294,2),VLOOKUP(B25,WTAB!$A$4:$B$1294,2)),"")</f>
        <v>0.04699999999999993</v>
      </c>
      <c r="C26" s="56">
        <f>IF(ISNUMBER(C$7),IF(C25&lt;0,1-VLOOKUP(-C25,WTAB!$A$4:$B$1294,2),VLOOKUP(C25,WTAB!$A$4:$B$1294,2)),"")</f>
        <v>0.32099999999999995</v>
      </c>
      <c r="D26" s="56">
        <f>IF(ISNUMBER(D$7),IF(D25&lt;0,1-VLOOKUP(-D25,WTAB!$A$4:$B$1294,2),VLOOKUP(D25,WTAB!$A$4:$B$1294,2)),"")</f>
        <v>0.46399999999999997</v>
      </c>
      <c r="E26" s="56">
        <f>IF(ISNUMBER(E$7),IF(E25&lt;0,1-VLOOKUP(-E25,WTAB!$A$4:$B$1294,2),VLOOKUP(E25,WTAB!$A$4:$B$1294,2)),"")</f>
        <v>0.27</v>
      </c>
      <c r="F26" s="56">
        <f>IF(ISNUMBER(F$7),IF(F25&lt;0,1-VLOOKUP(-F25,WTAB!$A$4:$B$1294,2),VLOOKUP(F25,WTAB!$A$4:$B$1294,2)),"")</f>
        <v>0.349</v>
      </c>
      <c r="G26" s="56">
        <f>IF(ISNUMBER(G$7),IF(G25&lt;0,1-VLOOKUP(-G25,WTAB!$A$4:$B$1294,2),VLOOKUP(G25,WTAB!$A$4:$B$1294,2)),"")</f>
        <v>1</v>
      </c>
      <c r="H26" s="56">
        <f>IF(ISNUMBER(H$7),IF(H25&lt;0,1-VLOOKUP(-H25,WTAB!$A$4:$B$1294,2),VLOOKUP(H25,WTAB!$A$4:$B$1294,2)),"")</f>
        <v>0.915</v>
      </c>
      <c r="I26" s="56">
        <f>IF(ISNUMBER(I$7),IF(I25&lt;0,1-VLOOKUP(-I25,WTAB!$A$4:$B$1294,2),VLOOKUP(I25,WTAB!$A$4:$B$1294,2)),"")</f>
        <v>0.906</v>
      </c>
      <c r="J26" s="56">
        <f>IF(ISNUMBER(J$7),IF(J25&lt;0,1-VLOOKUP(-J25,WTAB!$A$4:$B$1294,2),VLOOKUP(J25,WTAB!$A$4:$B$1294,2)),"")</f>
        <v>0.28600000000000003</v>
      </c>
      <c r="K26" s="56">
        <f>IF(ISNUMBER(K$7),IF(K25&lt;0,1-VLOOKUP(-K25,WTAB!$A$4:$B$1294,2),VLOOKUP(K25,WTAB!$A$4:$B$1294,2)),"")</f>
        <v>0</v>
      </c>
      <c r="L26" s="56">
        <f>IF(ISNUMBER(L$7),IF(L25&lt;0,1-VLOOKUP(-L25,WTAB!$A$4:$B$1294,2),VLOOKUP(L25,WTAB!$A$4:$B$1294,2)),"")</f>
        <v>0</v>
      </c>
      <c r="M26" s="56">
        <f>IF(ISNUMBER(M$7),IF(M25&lt;0,1-VLOOKUP(-M25,WTAB!$A$4:$B$1294,2),VLOOKUP(M25,WTAB!$A$4:$B$1294,2)),"")</f>
        <v>0</v>
      </c>
      <c r="N26" s="56">
        <f>IF(ISNUMBER(N$7),IF(N25&lt;0,1-VLOOKUP(-N25,WTAB!$A$4:$B$1294,2),VLOOKUP(N25,WTAB!$A$4:$B$1294,2)),"")</f>
        <v>0</v>
      </c>
      <c r="O26" s="56">
        <f>IF(ISNUMBER(O$7),IF(O25&lt;0,1-VLOOKUP(-O25,WTAB!$A$4:$B$1294,2),VLOOKUP(O25,WTAB!$A$4:$B$1294,2)),"")</f>
        <v>0</v>
      </c>
      <c r="P26" s="68" t="s">
        <v>92</v>
      </c>
      <c r="R26" s="1">
        <f>SUM($A26:$Q26)</f>
        <v>4.997999999999999</v>
      </c>
      <c r="S26" s="1">
        <f>ROUND(($R$7-$R26)/$F$6+0.5,$I$1+1)</f>
        <v>0.5002</v>
      </c>
      <c r="T26" s="12">
        <f>VLOOKUP($S26,WTAB!$I$4:$J$1004,2)</f>
        <v>0</v>
      </c>
      <c r="U26" s="43">
        <f>U24+T26</f>
        <v>2087</v>
      </c>
    </row>
    <row r="27" spans="1:16" ht="12.75">
      <c r="A27" s="58">
        <f>IF(ISNUMBER(A$7),$U26-A$8,"")</f>
        <v>-43</v>
      </c>
      <c r="B27" s="58">
        <f>IF(ISNUMBER(B$7),$U26-B$8,"")</f>
        <v>-474</v>
      </c>
      <c r="C27" s="58">
        <f>IF(ISNUMBER(C$7),$U26-C$8,"")</f>
        <v>-132</v>
      </c>
      <c r="D27" s="58">
        <f>IF(ISNUMBER(D$7),$U26-D$8,"")</f>
        <v>-26</v>
      </c>
      <c r="E27" s="58">
        <f>IF(ISNUMBER(E$7),$U26-E$8,"")</f>
        <v>-174</v>
      </c>
      <c r="F27" s="58">
        <f>IF(ISNUMBER(F$7),$U26-F$8,"")</f>
        <v>-110</v>
      </c>
      <c r="G27" s="58">
        <f>IF(ISNUMBER(G$7),$U26-G$8,"")</f>
        <v>1060</v>
      </c>
      <c r="H27" s="58">
        <f>IF(ISNUMBER(H$7),$U26-H$8,"")</f>
        <v>389</v>
      </c>
      <c r="I27" s="58">
        <f>IF(ISNUMBER(I$7),$U26-I$8,"")</f>
        <v>373</v>
      </c>
      <c r="J27" s="58">
        <f>IF(ISNUMBER(J$7),$U26-J$8,"")</f>
        <v>-160</v>
      </c>
      <c r="K27" s="58">
        <f>IF(ISNUMBER(K$7),$U26-K$8,"")</f>
        <v>0</v>
      </c>
      <c r="L27" s="58">
        <f>IF(ISNUMBER(L$7),$U26-L$8,"")</f>
        <v>0</v>
      </c>
      <c r="M27" s="58">
        <f>IF(ISNUMBER(M$7),$U26-M$8,"")</f>
        <v>0</v>
      </c>
      <c r="N27" s="58">
        <f>IF(ISNUMBER(N$7),$U26-N$8,"")</f>
        <v>0</v>
      </c>
      <c r="O27" s="58">
        <f>IF(ISNUMBER(O$7),$U26-O$8,"")</f>
        <v>0</v>
      </c>
      <c r="P27" s="68" t="s">
        <v>91</v>
      </c>
    </row>
    <row r="28" spans="1:21" ht="12.75">
      <c r="A28" s="56">
        <f>IF(ISNUMBER(A$7),IF(A27&lt;0,1-VLOOKUP(-A27,WTAB!$A$4:$B$1294,2),VLOOKUP(A27,WTAB!$A$4:$B$1294,2)),"")</f>
        <v>0.43999999999999995</v>
      </c>
      <c r="B28" s="56">
        <f>IF(ISNUMBER(B$7),IF(B27&lt;0,1-VLOOKUP(-B27,WTAB!$A$4:$B$1294,2),VLOOKUP(B27,WTAB!$A$4:$B$1294,2)),"")</f>
        <v>0.04699999999999993</v>
      </c>
      <c r="C28" s="56">
        <f>IF(ISNUMBER(C$7),IF(C27&lt;0,1-VLOOKUP(-C27,WTAB!$A$4:$B$1294,2),VLOOKUP(C27,WTAB!$A$4:$B$1294,2)),"")</f>
        <v>0.32099999999999995</v>
      </c>
      <c r="D28" s="56">
        <f>IF(ISNUMBER(D$7),IF(D27&lt;0,1-VLOOKUP(-D27,WTAB!$A$4:$B$1294,2),VLOOKUP(D27,WTAB!$A$4:$B$1294,2)),"")</f>
        <v>0.46399999999999997</v>
      </c>
      <c r="E28" s="56">
        <f>IF(ISNUMBER(E$7),IF(E27&lt;0,1-VLOOKUP(-E27,WTAB!$A$4:$B$1294,2),VLOOKUP(E27,WTAB!$A$4:$B$1294,2)),"")</f>
        <v>0.27</v>
      </c>
      <c r="F28" s="56">
        <f>IF(ISNUMBER(F$7),IF(F27&lt;0,1-VLOOKUP(-F27,WTAB!$A$4:$B$1294,2),VLOOKUP(F27,WTAB!$A$4:$B$1294,2)),"")</f>
        <v>0.349</v>
      </c>
      <c r="G28" s="56">
        <f>IF(ISNUMBER(G$7),IF(G27&lt;0,1-VLOOKUP(-G27,WTAB!$A$4:$B$1294,2),VLOOKUP(G27,WTAB!$A$4:$B$1294,2)),"")</f>
        <v>1</v>
      </c>
      <c r="H28" s="56">
        <f>IF(ISNUMBER(H$7),IF(H27&lt;0,1-VLOOKUP(-H27,WTAB!$A$4:$B$1294,2),VLOOKUP(H27,WTAB!$A$4:$B$1294,2)),"")</f>
        <v>0.915</v>
      </c>
      <c r="I28" s="56">
        <f>IF(ISNUMBER(I$7),IF(I27&lt;0,1-VLOOKUP(-I27,WTAB!$A$4:$B$1294,2),VLOOKUP(I27,WTAB!$A$4:$B$1294,2)),"")</f>
        <v>0.906</v>
      </c>
      <c r="J28" s="56">
        <f>IF(ISNUMBER(J$7),IF(J27&lt;0,1-VLOOKUP(-J27,WTAB!$A$4:$B$1294,2),VLOOKUP(J27,WTAB!$A$4:$B$1294,2)),"")</f>
        <v>0.28600000000000003</v>
      </c>
      <c r="K28" s="56">
        <f>IF(ISNUMBER(K$7),IF(K27&lt;0,1-VLOOKUP(-K27,WTAB!$A$4:$B$1294,2),VLOOKUP(K27,WTAB!$A$4:$B$1294,2)),"")</f>
        <v>0</v>
      </c>
      <c r="L28" s="56">
        <f>IF(ISNUMBER(L$7),IF(L27&lt;0,1-VLOOKUP(-L27,WTAB!$A$4:$B$1294,2),VLOOKUP(L27,WTAB!$A$4:$B$1294,2)),"")</f>
        <v>0</v>
      </c>
      <c r="M28" s="56">
        <f>IF(ISNUMBER(M$7),IF(M27&lt;0,1-VLOOKUP(-M27,WTAB!$A$4:$B$1294,2),VLOOKUP(M27,WTAB!$A$4:$B$1294,2)),"")</f>
        <v>0</v>
      </c>
      <c r="N28" s="56">
        <f>IF(ISNUMBER(N$7),IF(N27&lt;0,1-VLOOKUP(-N27,WTAB!$A$4:$B$1294,2),VLOOKUP(N27,WTAB!$A$4:$B$1294,2)),"")</f>
        <v>0</v>
      </c>
      <c r="O28" s="56">
        <f>IF(ISNUMBER(O$7),IF(O27&lt;0,1-VLOOKUP(-O27,WTAB!$A$4:$B$1294,2),VLOOKUP(O27,WTAB!$A$4:$B$1294,2)),"")</f>
        <v>0</v>
      </c>
      <c r="P28" s="68" t="s">
        <v>92</v>
      </c>
      <c r="R28" s="1">
        <f>SUM($A28:$Q28)</f>
        <v>4.997999999999999</v>
      </c>
      <c r="S28" s="1">
        <f>ROUND(($R$7-$R28)/$F$6+0.5,$I$1+1)</f>
        <v>0.5002</v>
      </c>
      <c r="T28" s="12">
        <f>VLOOKUP($S28,WTAB!$I$4:$J$1004,2)</f>
        <v>0</v>
      </c>
      <c r="U28" s="43">
        <f>U26+T28</f>
        <v>2087</v>
      </c>
    </row>
    <row r="29" spans="1:16" ht="12.75">
      <c r="A29" s="58">
        <f>IF(ISNUMBER(A$7),$U28-A$8,"")</f>
        <v>-43</v>
      </c>
      <c r="B29" s="58">
        <f>IF(ISNUMBER(B$7),$U28-B$8,"")</f>
        <v>-474</v>
      </c>
      <c r="C29" s="58">
        <f>IF(ISNUMBER(C$7),$U28-C$8,"")</f>
        <v>-132</v>
      </c>
      <c r="D29" s="58">
        <f>IF(ISNUMBER(D$7),$U28-D$8,"")</f>
        <v>-26</v>
      </c>
      <c r="E29" s="58">
        <f>IF(ISNUMBER(E$7),$U28-E$8,"")</f>
        <v>-174</v>
      </c>
      <c r="F29" s="58">
        <f>IF(ISNUMBER(F$7),$U28-F$8,"")</f>
        <v>-110</v>
      </c>
      <c r="G29" s="58">
        <f>IF(ISNUMBER(G$7),$U28-G$8,"")</f>
        <v>1060</v>
      </c>
      <c r="H29" s="58">
        <f>IF(ISNUMBER(H$7),$U28-H$8,"")</f>
        <v>389</v>
      </c>
      <c r="I29" s="58">
        <f>IF(ISNUMBER(I$7),$U28-I$8,"")</f>
        <v>373</v>
      </c>
      <c r="J29" s="58">
        <f>IF(ISNUMBER(J$7),$U28-J$8,"")</f>
        <v>-160</v>
      </c>
      <c r="K29" s="58">
        <f>IF(ISNUMBER(K$7),$U28-K$8,"")</f>
        <v>0</v>
      </c>
      <c r="L29" s="58">
        <f>IF(ISNUMBER(L$7),$U28-L$8,"")</f>
        <v>0</v>
      </c>
      <c r="M29" s="58">
        <f>IF(ISNUMBER(M$7),$U28-M$8,"")</f>
        <v>0</v>
      </c>
      <c r="N29" s="58">
        <f>IF(ISNUMBER(N$7),$U28-N$8,"")</f>
        <v>0</v>
      </c>
      <c r="O29" s="58">
        <f>IF(ISNUMBER(O$7),$U28-O$8,"")</f>
        <v>0</v>
      </c>
      <c r="P29" s="68" t="s">
        <v>91</v>
      </c>
    </row>
    <row r="30" spans="1:21" ht="12.75">
      <c r="A30" s="56">
        <f>IF(ISNUMBER(A$7),IF(A29&lt;0,1-VLOOKUP(-A29,WTAB!$A$4:$B$1294,2),VLOOKUP(A29,WTAB!$A$4:$B$1294,2)),"")</f>
        <v>0.43999999999999995</v>
      </c>
      <c r="B30" s="56">
        <f>IF(ISNUMBER(B$7),IF(B29&lt;0,1-VLOOKUP(-B29,WTAB!$A$4:$B$1294,2),VLOOKUP(B29,WTAB!$A$4:$B$1294,2)),"")</f>
        <v>0.04699999999999993</v>
      </c>
      <c r="C30" s="56">
        <f>IF(ISNUMBER(C$7),IF(C29&lt;0,1-VLOOKUP(-C29,WTAB!$A$4:$B$1294,2),VLOOKUP(C29,WTAB!$A$4:$B$1294,2)),"")</f>
        <v>0.32099999999999995</v>
      </c>
      <c r="D30" s="56">
        <f>IF(ISNUMBER(D$7),IF(D29&lt;0,1-VLOOKUP(-D29,WTAB!$A$4:$B$1294,2),VLOOKUP(D29,WTAB!$A$4:$B$1294,2)),"")</f>
        <v>0.46399999999999997</v>
      </c>
      <c r="E30" s="56">
        <f>IF(ISNUMBER(E$7),IF(E29&lt;0,1-VLOOKUP(-E29,WTAB!$A$4:$B$1294,2),VLOOKUP(E29,WTAB!$A$4:$B$1294,2)),"")</f>
        <v>0.27</v>
      </c>
      <c r="F30" s="56">
        <f>IF(ISNUMBER(F$7),IF(F29&lt;0,1-VLOOKUP(-F29,WTAB!$A$4:$B$1294,2),VLOOKUP(F29,WTAB!$A$4:$B$1294,2)),"")</f>
        <v>0.349</v>
      </c>
      <c r="G30" s="56">
        <f>IF(ISNUMBER(G$7),IF(G29&lt;0,1-VLOOKUP(-G29,WTAB!$A$4:$B$1294,2),VLOOKUP(G29,WTAB!$A$4:$B$1294,2)),"")</f>
        <v>1</v>
      </c>
      <c r="H30" s="56">
        <f>IF(ISNUMBER(H$7),IF(H29&lt;0,1-VLOOKUP(-H29,WTAB!$A$4:$B$1294,2),VLOOKUP(H29,WTAB!$A$4:$B$1294,2)),"")</f>
        <v>0.915</v>
      </c>
      <c r="I30" s="56">
        <f>IF(ISNUMBER(I$7),IF(I29&lt;0,1-VLOOKUP(-I29,WTAB!$A$4:$B$1294,2),VLOOKUP(I29,WTAB!$A$4:$B$1294,2)),"")</f>
        <v>0.906</v>
      </c>
      <c r="J30" s="56">
        <f>IF(ISNUMBER(J$7),IF(J29&lt;0,1-VLOOKUP(-J29,WTAB!$A$4:$B$1294,2),VLOOKUP(J29,WTAB!$A$4:$B$1294,2)),"")</f>
        <v>0.28600000000000003</v>
      </c>
      <c r="K30" s="56">
        <f>IF(ISNUMBER(K$7),IF(K29&lt;0,1-VLOOKUP(-K29,WTAB!$A$4:$B$1294,2),VLOOKUP(K29,WTAB!$A$4:$B$1294,2)),"")</f>
        <v>0</v>
      </c>
      <c r="L30" s="56">
        <f>IF(ISNUMBER(L$7),IF(L29&lt;0,1-VLOOKUP(-L29,WTAB!$A$4:$B$1294,2),VLOOKUP(L29,WTAB!$A$4:$B$1294,2)),"")</f>
        <v>0</v>
      </c>
      <c r="M30" s="56">
        <f>IF(ISNUMBER(M$7),IF(M29&lt;0,1-VLOOKUP(-M29,WTAB!$A$4:$B$1294,2),VLOOKUP(M29,WTAB!$A$4:$B$1294,2)),"")</f>
        <v>0</v>
      </c>
      <c r="N30" s="56">
        <f>IF(ISNUMBER(N$7),IF(N29&lt;0,1-VLOOKUP(-N29,WTAB!$A$4:$B$1294,2),VLOOKUP(N29,WTAB!$A$4:$B$1294,2)),"")</f>
        <v>0</v>
      </c>
      <c r="O30" s="56">
        <f>IF(ISNUMBER(O$7),IF(O29&lt;0,1-VLOOKUP(-O29,WTAB!$A$4:$B$1294,2),VLOOKUP(O29,WTAB!$A$4:$B$1294,2)),"")</f>
        <v>0</v>
      </c>
      <c r="P30" s="68" t="s">
        <v>92</v>
      </c>
      <c r="R30" s="1">
        <f>SUM($A30:$Q30)</f>
        <v>4.997999999999999</v>
      </c>
      <c r="S30" s="1">
        <f>ROUND(($R$7-$R30)/$F$6+0.5,$I$1+1)</f>
        <v>0.5002</v>
      </c>
      <c r="T30" s="12">
        <f>VLOOKUP($S30,WTAB!$I$4:$J$1004,2)</f>
        <v>0</v>
      </c>
      <c r="U30" s="43">
        <f>U28+T30</f>
        <v>2087</v>
      </c>
    </row>
    <row r="31" spans="1:16" ht="12.75">
      <c r="A31" s="58">
        <f>IF(ISNUMBER(A$7),$U30-A$8,"")</f>
        <v>-43</v>
      </c>
      <c r="B31" s="58">
        <f>IF(ISNUMBER(B$7),$U30-B$8,"")</f>
        <v>-474</v>
      </c>
      <c r="C31" s="58">
        <f>IF(ISNUMBER(C$7),$U30-C$8,"")</f>
        <v>-132</v>
      </c>
      <c r="D31" s="58">
        <f>IF(ISNUMBER(D$7),$U30-D$8,"")</f>
        <v>-26</v>
      </c>
      <c r="E31" s="58">
        <f>IF(ISNUMBER(E$7),$U30-E$8,"")</f>
        <v>-174</v>
      </c>
      <c r="F31" s="58">
        <f>IF(ISNUMBER(F$7),$U30-F$8,"")</f>
        <v>-110</v>
      </c>
      <c r="G31" s="58">
        <f>IF(ISNUMBER(G$7),$U30-G$8,"")</f>
        <v>1060</v>
      </c>
      <c r="H31" s="58">
        <f>IF(ISNUMBER(H$7),$U30-H$8,"")</f>
        <v>389</v>
      </c>
      <c r="I31" s="58">
        <f>IF(ISNUMBER(I$7),$U30-I$8,"")</f>
        <v>373</v>
      </c>
      <c r="J31" s="58">
        <f>IF(ISNUMBER(J$7),$U30-J$8,"")</f>
        <v>-160</v>
      </c>
      <c r="K31" s="58">
        <f>IF(ISNUMBER(K$7),$U30-K$8,"")</f>
        <v>0</v>
      </c>
      <c r="L31" s="58">
        <f>IF(ISNUMBER(L$7),$U30-L$8,"")</f>
        <v>0</v>
      </c>
      <c r="M31" s="58">
        <f>IF(ISNUMBER(M$7),$U30-M$8,"")</f>
        <v>0</v>
      </c>
      <c r="N31" s="58">
        <f>IF(ISNUMBER(N$7),$U30-N$8,"")</f>
        <v>0</v>
      </c>
      <c r="O31" s="58">
        <f>IF(ISNUMBER(O$7),$U30-O$8,"")</f>
        <v>0</v>
      </c>
      <c r="P31" s="68" t="s">
        <v>91</v>
      </c>
    </row>
    <row r="32" spans="1:21" ht="12.75">
      <c r="A32" s="56">
        <f>IF(ISNUMBER(A$7),IF(A31&lt;0,1-VLOOKUP(-A31,WTAB!$A$4:$B$1294,2),VLOOKUP(A31,WTAB!$A$4:$B$1294,2)),"")</f>
        <v>0.43999999999999995</v>
      </c>
      <c r="B32" s="56">
        <f>IF(ISNUMBER(B$7),IF(B31&lt;0,1-VLOOKUP(-B31,WTAB!$A$4:$B$1294,2),VLOOKUP(B31,WTAB!$A$4:$B$1294,2)),"")</f>
        <v>0.04699999999999993</v>
      </c>
      <c r="C32" s="56">
        <f>IF(ISNUMBER(C$7),IF(C31&lt;0,1-VLOOKUP(-C31,WTAB!$A$4:$B$1294,2),VLOOKUP(C31,WTAB!$A$4:$B$1294,2)),"")</f>
        <v>0.32099999999999995</v>
      </c>
      <c r="D32" s="56">
        <f>IF(ISNUMBER(D$7),IF(D31&lt;0,1-VLOOKUP(-D31,WTAB!$A$4:$B$1294,2),VLOOKUP(D31,WTAB!$A$4:$B$1294,2)),"")</f>
        <v>0.46399999999999997</v>
      </c>
      <c r="E32" s="56">
        <f>IF(ISNUMBER(E$7),IF(E31&lt;0,1-VLOOKUP(-E31,WTAB!$A$4:$B$1294,2),VLOOKUP(E31,WTAB!$A$4:$B$1294,2)),"")</f>
        <v>0.27</v>
      </c>
      <c r="F32" s="56">
        <f>IF(ISNUMBER(F$7),IF(F31&lt;0,1-VLOOKUP(-F31,WTAB!$A$4:$B$1294,2),VLOOKUP(F31,WTAB!$A$4:$B$1294,2)),"")</f>
        <v>0.349</v>
      </c>
      <c r="G32" s="56">
        <f>IF(ISNUMBER(G$7),IF(G31&lt;0,1-VLOOKUP(-G31,WTAB!$A$4:$B$1294,2),VLOOKUP(G31,WTAB!$A$4:$B$1294,2)),"")</f>
        <v>1</v>
      </c>
      <c r="H32" s="56">
        <f>IF(ISNUMBER(H$7),IF(H31&lt;0,1-VLOOKUP(-H31,WTAB!$A$4:$B$1294,2),VLOOKUP(H31,WTAB!$A$4:$B$1294,2)),"")</f>
        <v>0.915</v>
      </c>
      <c r="I32" s="56">
        <f>IF(ISNUMBER(I$7),IF(I31&lt;0,1-VLOOKUP(-I31,WTAB!$A$4:$B$1294,2),VLOOKUP(I31,WTAB!$A$4:$B$1294,2)),"")</f>
        <v>0.906</v>
      </c>
      <c r="J32" s="56">
        <f>IF(ISNUMBER(J$7),IF(J31&lt;0,1-VLOOKUP(-J31,WTAB!$A$4:$B$1294,2),VLOOKUP(J31,WTAB!$A$4:$B$1294,2)),"")</f>
        <v>0.28600000000000003</v>
      </c>
      <c r="K32" s="56">
        <f>IF(ISNUMBER(K$7),IF(K31&lt;0,1-VLOOKUP(-K31,WTAB!$A$4:$B$1294,2),VLOOKUP(K31,WTAB!$A$4:$B$1294,2)),"")</f>
        <v>0</v>
      </c>
      <c r="L32" s="56">
        <f>IF(ISNUMBER(L$7),IF(L31&lt;0,1-VLOOKUP(-L31,WTAB!$A$4:$B$1294,2),VLOOKUP(L31,WTAB!$A$4:$B$1294,2)),"")</f>
        <v>0</v>
      </c>
      <c r="M32" s="56">
        <f>IF(ISNUMBER(M$7),IF(M31&lt;0,1-VLOOKUP(-M31,WTAB!$A$4:$B$1294,2),VLOOKUP(M31,WTAB!$A$4:$B$1294,2)),"")</f>
        <v>0</v>
      </c>
      <c r="N32" s="56">
        <f>IF(ISNUMBER(N$7),IF(N31&lt;0,1-VLOOKUP(-N31,WTAB!$A$4:$B$1294,2),VLOOKUP(N31,WTAB!$A$4:$B$1294,2)),"")</f>
        <v>0</v>
      </c>
      <c r="O32" s="56">
        <f>IF(ISNUMBER(O$7),IF(O31&lt;0,1-VLOOKUP(-O31,WTAB!$A$4:$B$1294,2),VLOOKUP(O31,WTAB!$A$4:$B$1294,2)),"")</f>
        <v>0</v>
      </c>
      <c r="P32" s="68" t="s">
        <v>92</v>
      </c>
      <c r="R32" s="1">
        <f>SUM($A32:$Q32)</f>
        <v>4.997999999999999</v>
      </c>
      <c r="S32" s="1">
        <f>ROUND(($R$7-$R32)/$F$6+0.5,$I$1+1)</f>
        <v>0.5002</v>
      </c>
      <c r="T32" s="12">
        <f>VLOOKUP($S32,WTAB!$I$4:$J$1004,2)</f>
        <v>0</v>
      </c>
      <c r="U32" s="43">
        <f>U30+T32</f>
        <v>2087</v>
      </c>
    </row>
    <row r="33" spans="1:16" ht="12.75">
      <c r="A33" s="58">
        <f>IF(ISNUMBER(A$7),$U32-A$8,"")</f>
        <v>-43</v>
      </c>
      <c r="B33" s="58">
        <f>IF(ISNUMBER(B$7),$U32-B$8,"")</f>
        <v>-474</v>
      </c>
      <c r="C33" s="58">
        <f>IF(ISNUMBER(C$7),$U32-C$8,"")</f>
        <v>-132</v>
      </c>
      <c r="D33" s="58">
        <f>IF(ISNUMBER(D$7),$U32-D$8,"")</f>
        <v>-26</v>
      </c>
      <c r="E33" s="58">
        <f>IF(ISNUMBER(E$7),$U32-E$8,"")</f>
        <v>-174</v>
      </c>
      <c r="F33" s="58">
        <f>IF(ISNUMBER(F$7),$U32-F$8,"")</f>
        <v>-110</v>
      </c>
      <c r="G33" s="58">
        <f>IF(ISNUMBER(G$7),$U32-G$8,"")</f>
        <v>1060</v>
      </c>
      <c r="H33" s="58">
        <f>IF(ISNUMBER(H$7),$U32-H$8,"")</f>
        <v>389</v>
      </c>
      <c r="I33" s="58">
        <f>IF(ISNUMBER(I$7),$U32-I$8,"")</f>
        <v>373</v>
      </c>
      <c r="J33" s="58">
        <f>IF(ISNUMBER(J$7),$U32-J$8,"")</f>
        <v>-160</v>
      </c>
      <c r="K33" s="58">
        <f>IF(ISNUMBER(K$7),$U32-K$8,"")</f>
        <v>0</v>
      </c>
      <c r="L33" s="58">
        <f>IF(ISNUMBER(L$7),$U32-L$8,"")</f>
        <v>0</v>
      </c>
      <c r="M33" s="58">
        <f>IF(ISNUMBER(M$7),$U32-M$8,"")</f>
        <v>0</v>
      </c>
      <c r="N33" s="58">
        <f>IF(ISNUMBER(N$7),$U32-N$8,"")</f>
        <v>0</v>
      </c>
      <c r="O33" s="58">
        <f>IF(ISNUMBER(O$7),$U32-O$8,"")</f>
        <v>0</v>
      </c>
      <c r="P33" s="68" t="s">
        <v>91</v>
      </c>
    </row>
    <row r="34" spans="1:21" ht="12.75">
      <c r="A34" s="56">
        <f>IF(ISNUMBER(A$7),IF(A33&lt;0,1-VLOOKUP(-A33,WTAB!$A$4:$B$1294,2),VLOOKUP(A33,WTAB!$A$4:$B$1294,2)),"")</f>
        <v>0.43999999999999995</v>
      </c>
      <c r="B34" s="56">
        <f>IF(ISNUMBER(B$7),IF(B33&lt;0,1-VLOOKUP(-B33,WTAB!$A$4:$B$1294,2),VLOOKUP(B33,WTAB!$A$4:$B$1294,2)),"")</f>
        <v>0.04699999999999993</v>
      </c>
      <c r="C34" s="56">
        <f>IF(ISNUMBER(C$7),IF(C33&lt;0,1-VLOOKUP(-C33,WTAB!$A$4:$B$1294,2),VLOOKUP(C33,WTAB!$A$4:$B$1294,2)),"")</f>
        <v>0.32099999999999995</v>
      </c>
      <c r="D34" s="56">
        <f>IF(ISNUMBER(D$7),IF(D33&lt;0,1-VLOOKUP(-D33,WTAB!$A$4:$B$1294,2),VLOOKUP(D33,WTAB!$A$4:$B$1294,2)),"")</f>
        <v>0.46399999999999997</v>
      </c>
      <c r="E34" s="56">
        <f>IF(ISNUMBER(E$7),IF(E33&lt;0,1-VLOOKUP(-E33,WTAB!$A$4:$B$1294,2),VLOOKUP(E33,WTAB!$A$4:$B$1294,2)),"")</f>
        <v>0.27</v>
      </c>
      <c r="F34" s="56">
        <f>IF(ISNUMBER(F$7),IF(F33&lt;0,1-VLOOKUP(-F33,WTAB!$A$4:$B$1294,2),VLOOKUP(F33,WTAB!$A$4:$B$1294,2)),"")</f>
        <v>0.349</v>
      </c>
      <c r="G34" s="56">
        <f>IF(ISNUMBER(G$7),IF(G33&lt;0,1-VLOOKUP(-G33,WTAB!$A$4:$B$1294,2),VLOOKUP(G33,WTAB!$A$4:$B$1294,2)),"")</f>
        <v>1</v>
      </c>
      <c r="H34" s="56">
        <f>IF(ISNUMBER(H$7),IF(H33&lt;0,1-VLOOKUP(-H33,WTAB!$A$4:$B$1294,2),VLOOKUP(H33,WTAB!$A$4:$B$1294,2)),"")</f>
        <v>0.915</v>
      </c>
      <c r="I34" s="56">
        <f>IF(ISNUMBER(I$7),IF(I33&lt;0,1-VLOOKUP(-I33,WTAB!$A$4:$B$1294,2),VLOOKUP(I33,WTAB!$A$4:$B$1294,2)),"")</f>
        <v>0.906</v>
      </c>
      <c r="J34" s="56">
        <f>IF(ISNUMBER(J$7),IF(J33&lt;0,1-VLOOKUP(-J33,WTAB!$A$4:$B$1294,2),VLOOKUP(J33,WTAB!$A$4:$B$1294,2)),"")</f>
        <v>0.28600000000000003</v>
      </c>
      <c r="K34" s="56">
        <f>IF(ISNUMBER(K$7),IF(K33&lt;0,1-VLOOKUP(-K33,WTAB!$A$4:$B$1294,2),VLOOKUP(K33,WTAB!$A$4:$B$1294,2)),"")</f>
        <v>0</v>
      </c>
      <c r="L34" s="56">
        <f>IF(ISNUMBER(L$7),IF(L33&lt;0,1-VLOOKUP(-L33,WTAB!$A$4:$B$1294,2),VLOOKUP(L33,WTAB!$A$4:$B$1294,2)),"")</f>
        <v>0</v>
      </c>
      <c r="M34" s="56">
        <f>IF(ISNUMBER(M$7),IF(M33&lt;0,1-VLOOKUP(-M33,WTAB!$A$4:$B$1294,2),VLOOKUP(M33,WTAB!$A$4:$B$1294,2)),"")</f>
        <v>0</v>
      </c>
      <c r="N34" s="56">
        <f>IF(ISNUMBER(N$7),IF(N33&lt;0,1-VLOOKUP(-N33,WTAB!$A$4:$B$1294,2),VLOOKUP(N33,WTAB!$A$4:$B$1294,2)),"")</f>
        <v>0</v>
      </c>
      <c r="O34" s="56">
        <f>IF(ISNUMBER(O$7),IF(O33&lt;0,1-VLOOKUP(-O33,WTAB!$A$4:$B$1294,2),VLOOKUP(O33,WTAB!$A$4:$B$1294,2)),"")</f>
        <v>0</v>
      </c>
      <c r="P34" s="68" t="s">
        <v>92</v>
      </c>
      <c r="R34" s="1">
        <f>SUM($A34:$Q34)</f>
        <v>4.997999999999999</v>
      </c>
      <c r="S34" s="1">
        <f>ROUND(($R$7-$R34)/$F$6+0.5,$I$1+1)</f>
        <v>0.5002</v>
      </c>
      <c r="T34" s="12">
        <f>VLOOKUP($S34,WTAB!$I$4:$J$1004,2)</f>
        <v>0</v>
      </c>
      <c r="U34" s="43">
        <f>U32+T34</f>
        <v>2087</v>
      </c>
    </row>
    <row r="35" spans="1:16" ht="12.75">
      <c r="A35" s="58">
        <f>IF(ISNUMBER(A$7),$U34-A$8,"")</f>
        <v>-43</v>
      </c>
      <c r="B35" s="58">
        <f>IF(ISNUMBER(B$7),$U34-B$8,"")</f>
        <v>-474</v>
      </c>
      <c r="C35" s="58">
        <f>IF(ISNUMBER(C$7),$U34-C$8,"")</f>
        <v>-132</v>
      </c>
      <c r="D35" s="58">
        <f>IF(ISNUMBER(D$7),$U34-D$8,"")</f>
        <v>-26</v>
      </c>
      <c r="E35" s="58">
        <f>IF(ISNUMBER(E$7),$U34-E$8,"")</f>
        <v>-174</v>
      </c>
      <c r="F35" s="58">
        <f>IF(ISNUMBER(F$7),$U34-F$8,"")</f>
        <v>-110</v>
      </c>
      <c r="G35" s="58">
        <f>IF(ISNUMBER(G$7),$U34-G$8,"")</f>
        <v>1060</v>
      </c>
      <c r="H35" s="58">
        <f>IF(ISNUMBER(H$7),$U34-H$8,"")</f>
        <v>389</v>
      </c>
      <c r="I35" s="58">
        <f>IF(ISNUMBER(I$7),$U34-I$8,"")</f>
        <v>373</v>
      </c>
      <c r="J35" s="58">
        <f>IF(ISNUMBER(J$7),$U34-J$8,"")</f>
        <v>-160</v>
      </c>
      <c r="K35" s="58">
        <f>IF(ISNUMBER(K$7),$U34-K$8,"")</f>
        <v>0</v>
      </c>
      <c r="L35" s="58">
        <f>IF(ISNUMBER(L$7),$U34-L$8,"")</f>
        <v>0</v>
      </c>
      <c r="M35" s="58">
        <f>IF(ISNUMBER(M$7),$U34-M$8,"")</f>
        <v>0</v>
      </c>
      <c r="N35" s="58">
        <f>IF(ISNUMBER(N$7),$U34-N$8,"")</f>
        <v>0</v>
      </c>
      <c r="O35" s="58">
        <f>IF(ISNUMBER(O$7),$U34-O$8,"")</f>
        <v>0</v>
      </c>
      <c r="P35" s="68" t="s">
        <v>91</v>
      </c>
    </row>
    <row r="36" spans="1:21" ht="12.75">
      <c r="A36" s="56">
        <f>IF(ISNUMBER(A$7),IF(A35&lt;0,1-VLOOKUP(-A35,WTAB!$A$4:$B$1294,2),VLOOKUP(A35,WTAB!$A$4:$B$1294,2)),"")</f>
        <v>0.43999999999999995</v>
      </c>
      <c r="B36" s="56">
        <f>IF(ISNUMBER(B$7),IF(B35&lt;0,1-VLOOKUP(-B35,WTAB!$A$4:$B$1294,2),VLOOKUP(B35,WTAB!$A$4:$B$1294,2)),"")</f>
        <v>0.04699999999999993</v>
      </c>
      <c r="C36" s="56">
        <f>IF(ISNUMBER(C$7),IF(C35&lt;0,1-VLOOKUP(-C35,WTAB!$A$4:$B$1294,2),VLOOKUP(C35,WTAB!$A$4:$B$1294,2)),"")</f>
        <v>0.32099999999999995</v>
      </c>
      <c r="D36" s="56">
        <f>IF(ISNUMBER(D$7),IF(D35&lt;0,1-VLOOKUP(-D35,WTAB!$A$4:$B$1294,2),VLOOKUP(D35,WTAB!$A$4:$B$1294,2)),"")</f>
        <v>0.46399999999999997</v>
      </c>
      <c r="E36" s="56">
        <f>IF(ISNUMBER(E$7),IF(E35&lt;0,1-VLOOKUP(-E35,WTAB!$A$4:$B$1294,2),VLOOKUP(E35,WTAB!$A$4:$B$1294,2)),"")</f>
        <v>0.27</v>
      </c>
      <c r="F36" s="56">
        <f>IF(ISNUMBER(F$7),IF(F35&lt;0,1-VLOOKUP(-F35,WTAB!$A$4:$B$1294,2),VLOOKUP(F35,WTAB!$A$4:$B$1294,2)),"")</f>
        <v>0.349</v>
      </c>
      <c r="G36" s="56">
        <f>IF(ISNUMBER(G$7),IF(G35&lt;0,1-VLOOKUP(-G35,WTAB!$A$4:$B$1294,2),VLOOKUP(G35,WTAB!$A$4:$B$1294,2)),"")</f>
        <v>1</v>
      </c>
      <c r="H36" s="56">
        <f>IF(ISNUMBER(H$7),IF(H35&lt;0,1-VLOOKUP(-H35,WTAB!$A$4:$B$1294,2),VLOOKUP(H35,WTAB!$A$4:$B$1294,2)),"")</f>
        <v>0.915</v>
      </c>
      <c r="I36" s="56">
        <f>IF(ISNUMBER(I$7),IF(I35&lt;0,1-VLOOKUP(-I35,WTAB!$A$4:$B$1294,2),VLOOKUP(I35,WTAB!$A$4:$B$1294,2)),"")</f>
        <v>0.906</v>
      </c>
      <c r="J36" s="56">
        <f>IF(ISNUMBER(J$7),IF(J35&lt;0,1-VLOOKUP(-J35,WTAB!$A$4:$B$1294,2),VLOOKUP(J35,WTAB!$A$4:$B$1294,2)),"")</f>
        <v>0.28600000000000003</v>
      </c>
      <c r="K36" s="56">
        <f>IF(ISNUMBER(K$7),IF(K35&lt;0,1-VLOOKUP(-K35,WTAB!$A$4:$B$1294,2),VLOOKUP(K35,WTAB!$A$4:$B$1294,2)),"")</f>
        <v>0</v>
      </c>
      <c r="L36" s="56">
        <f>IF(ISNUMBER(L$7),IF(L35&lt;0,1-VLOOKUP(-L35,WTAB!$A$4:$B$1294,2),VLOOKUP(L35,WTAB!$A$4:$B$1294,2)),"")</f>
        <v>0</v>
      </c>
      <c r="M36" s="56">
        <f>IF(ISNUMBER(M$7),IF(M35&lt;0,1-VLOOKUP(-M35,WTAB!$A$4:$B$1294,2),VLOOKUP(M35,WTAB!$A$4:$B$1294,2)),"")</f>
        <v>0</v>
      </c>
      <c r="N36" s="56">
        <f>IF(ISNUMBER(N$7),IF(N35&lt;0,1-VLOOKUP(-N35,WTAB!$A$4:$B$1294,2),VLOOKUP(N35,WTAB!$A$4:$B$1294,2)),"")</f>
        <v>0</v>
      </c>
      <c r="O36" s="56">
        <f>IF(ISNUMBER(O$7),IF(O35&lt;0,1-VLOOKUP(-O35,WTAB!$A$4:$B$1294,2),VLOOKUP(O35,WTAB!$A$4:$B$1294,2)),"")</f>
        <v>0</v>
      </c>
      <c r="P36" s="68" t="s">
        <v>92</v>
      </c>
      <c r="R36" s="1">
        <f>SUM($A36:$Q36)</f>
        <v>4.997999999999999</v>
      </c>
      <c r="S36" s="1">
        <f>ROUND(($R$7-$R36)/$F$6+0.5,$I$1+1)</f>
        <v>0.5002</v>
      </c>
      <c r="T36" s="12">
        <f>VLOOKUP($S36,WTAB!$I$4:$J$1004,2)</f>
        <v>0</v>
      </c>
      <c r="U36" s="43">
        <f>U34+T36</f>
        <v>2087</v>
      </c>
    </row>
    <row r="37" spans="1:16" ht="12.75">
      <c r="A37" s="58">
        <f>IF(ISNUMBER(A$7),$U36-A$8,"")</f>
        <v>-43</v>
      </c>
      <c r="B37" s="58">
        <f>IF(ISNUMBER(B$7),$U36-B$8,"")</f>
        <v>-474</v>
      </c>
      <c r="C37" s="58">
        <f>IF(ISNUMBER(C$7),$U36-C$8,"")</f>
        <v>-132</v>
      </c>
      <c r="D37" s="58">
        <f>IF(ISNUMBER(D$7),$U36-D$8,"")</f>
        <v>-26</v>
      </c>
      <c r="E37" s="58">
        <f>IF(ISNUMBER(E$7),$U36-E$8,"")</f>
        <v>-174</v>
      </c>
      <c r="F37" s="58">
        <f>IF(ISNUMBER(F$7),$U36-F$8,"")</f>
        <v>-110</v>
      </c>
      <c r="G37" s="58">
        <f>IF(ISNUMBER(G$7),$U36-G$8,"")</f>
        <v>1060</v>
      </c>
      <c r="H37" s="58">
        <f>IF(ISNUMBER(H$7),$U36-H$8,"")</f>
        <v>389</v>
      </c>
      <c r="I37" s="58">
        <f>IF(ISNUMBER(I$7),$U36-I$8,"")</f>
        <v>373</v>
      </c>
      <c r="J37" s="58">
        <f>IF(ISNUMBER(J$7),$U36-J$8,"")</f>
        <v>-160</v>
      </c>
      <c r="K37" s="58">
        <f>IF(ISNUMBER(K$7),$U36-K$8,"")</f>
        <v>0</v>
      </c>
      <c r="L37" s="58">
        <f>IF(ISNUMBER(L$7),$U36-L$8,"")</f>
        <v>0</v>
      </c>
      <c r="M37" s="58">
        <f>IF(ISNUMBER(M$7),$U36-M$8,"")</f>
        <v>0</v>
      </c>
      <c r="N37" s="58">
        <f>IF(ISNUMBER(N$7),$U36-N$8,"")</f>
        <v>0</v>
      </c>
      <c r="O37" s="58">
        <f>IF(ISNUMBER(O$7),$U36-O$8,"")</f>
        <v>0</v>
      </c>
      <c r="P37" s="68" t="s">
        <v>91</v>
      </c>
    </row>
    <row r="38" spans="1:21" ht="12.75">
      <c r="A38" s="56">
        <f>IF(ISNUMBER(A$7),IF(A37&lt;0,1-VLOOKUP(-A37,WTAB!$A$4:$B$1294,2),VLOOKUP(A37,WTAB!$A$4:$B$1294,2)),"")</f>
        <v>0.43999999999999995</v>
      </c>
      <c r="B38" s="56">
        <f>IF(ISNUMBER(B$7),IF(B37&lt;0,1-VLOOKUP(-B37,WTAB!$A$4:$B$1294,2),VLOOKUP(B37,WTAB!$A$4:$B$1294,2)),"")</f>
        <v>0.04699999999999993</v>
      </c>
      <c r="C38" s="56">
        <f>IF(ISNUMBER(C$7),IF(C37&lt;0,1-VLOOKUP(-C37,WTAB!$A$4:$B$1294,2),VLOOKUP(C37,WTAB!$A$4:$B$1294,2)),"")</f>
        <v>0.32099999999999995</v>
      </c>
      <c r="D38" s="56">
        <f>IF(ISNUMBER(D$7),IF(D37&lt;0,1-VLOOKUP(-D37,WTAB!$A$4:$B$1294,2),VLOOKUP(D37,WTAB!$A$4:$B$1294,2)),"")</f>
        <v>0.46399999999999997</v>
      </c>
      <c r="E38" s="56">
        <f>IF(ISNUMBER(E$7),IF(E37&lt;0,1-VLOOKUP(-E37,WTAB!$A$4:$B$1294,2),VLOOKUP(E37,WTAB!$A$4:$B$1294,2)),"")</f>
        <v>0.27</v>
      </c>
      <c r="F38" s="56">
        <f>IF(ISNUMBER(F$7),IF(F37&lt;0,1-VLOOKUP(-F37,WTAB!$A$4:$B$1294,2),VLOOKUP(F37,WTAB!$A$4:$B$1294,2)),"")</f>
        <v>0.349</v>
      </c>
      <c r="G38" s="56">
        <f>IF(ISNUMBER(G$7),IF(G37&lt;0,1-VLOOKUP(-G37,WTAB!$A$4:$B$1294,2),VLOOKUP(G37,WTAB!$A$4:$B$1294,2)),"")</f>
        <v>1</v>
      </c>
      <c r="H38" s="56">
        <f>IF(ISNUMBER(H$7),IF(H37&lt;0,1-VLOOKUP(-H37,WTAB!$A$4:$B$1294,2),VLOOKUP(H37,WTAB!$A$4:$B$1294,2)),"")</f>
        <v>0.915</v>
      </c>
      <c r="I38" s="56">
        <f>IF(ISNUMBER(I$7),IF(I37&lt;0,1-VLOOKUP(-I37,WTAB!$A$4:$B$1294,2),VLOOKUP(I37,WTAB!$A$4:$B$1294,2)),"")</f>
        <v>0.906</v>
      </c>
      <c r="J38" s="56">
        <f>IF(ISNUMBER(J$7),IF(J37&lt;0,1-VLOOKUP(-J37,WTAB!$A$4:$B$1294,2),VLOOKUP(J37,WTAB!$A$4:$B$1294,2)),"")</f>
        <v>0.28600000000000003</v>
      </c>
      <c r="K38" s="56">
        <f>IF(ISNUMBER(K$7),IF(K37&lt;0,1-VLOOKUP(-K37,WTAB!$A$4:$B$1294,2),VLOOKUP(K37,WTAB!$A$4:$B$1294,2)),"")</f>
        <v>0</v>
      </c>
      <c r="L38" s="56">
        <f>IF(ISNUMBER(L$7),IF(L37&lt;0,1-VLOOKUP(-L37,WTAB!$A$4:$B$1294,2),VLOOKUP(L37,WTAB!$A$4:$B$1294,2)),"")</f>
        <v>0</v>
      </c>
      <c r="M38" s="56">
        <f>IF(ISNUMBER(M$7),IF(M37&lt;0,1-VLOOKUP(-M37,WTAB!$A$4:$B$1294,2),VLOOKUP(M37,WTAB!$A$4:$B$1294,2)),"")</f>
        <v>0</v>
      </c>
      <c r="N38" s="56">
        <f>IF(ISNUMBER(N$7),IF(N37&lt;0,1-VLOOKUP(-N37,WTAB!$A$4:$B$1294,2),VLOOKUP(N37,WTAB!$A$4:$B$1294,2)),"")</f>
        <v>0</v>
      </c>
      <c r="O38" s="56">
        <f>IF(ISNUMBER(O$7),IF(O37&lt;0,1-VLOOKUP(-O37,WTAB!$A$4:$B$1294,2),VLOOKUP(O37,WTAB!$A$4:$B$1294,2)),"")</f>
        <v>0</v>
      </c>
      <c r="P38" s="68" t="s">
        <v>92</v>
      </c>
      <c r="R38" s="1">
        <f>SUM($A38:$Q38)</f>
        <v>4.997999999999999</v>
      </c>
      <c r="S38" s="1">
        <f>ROUND(($R$7-$R38)/$F$6+0.5,$I$1+1)</f>
        <v>0.5002</v>
      </c>
      <c r="T38" s="12">
        <f>VLOOKUP($S38,WTAB!$I$4:$J$1004,2)</f>
        <v>0</v>
      </c>
      <c r="U38" s="43">
        <f>U36+T38</f>
        <v>2087</v>
      </c>
    </row>
    <row r="39" spans="1:16" ht="12.75">
      <c r="A39" s="58">
        <f>IF(ISNUMBER(A$7),$U38-A$8,"")</f>
        <v>-43</v>
      </c>
      <c r="B39" s="58">
        <f>IF(ISNUMBER(B$7),$U38-B$8,"")</f>
        <v>-474</v>
      </c>
      <c r="C39" s="58">
        <f>IF(ISNUMBER(C$7),$U38-C$8,"")</f>
        <v>-132</v>
      </c>
      <c r="D39" s="58">
        <f>IF(ISNUMBER(D$7),$U38-D$8,"")</f>
        <v>-26</v>
      </c>
      <c r="E39" s="58">
        <f>IF(ISNUMBER(E$7),$U38-E$8,"")</f>
        <v>-174</v>
      </c>
      <c r="F39" s="58">
        <f>IF(ISNUMBER(F$7),$U38-F$8,"")</f>
        <v>-110</v>
      </c>
      <c r="G39" s="58">
        <f>IF(ISNUMBER(G$7),$U38-G$8,"")</f>
        <v>1060</v>
      </c>
      <c r="H39" s="58">
        <f>IF(ISNUMBER(H$7),$U38-H$8,"")</f>
        <v>389</v>
      </c>
      <c r="I39" s="58">
        <f>IF(ISNUMBER(I$7),$U38-I$8,"")</f>
        <v>373</v>
      </c>
      <c r="J39" s="58">
        <f>IF(ISNUMBER(J$7),$U38-J$8,"")</f>
        <v>-160</v>
      </c>
      <c r="K39" s="58">
        <f>IF(ISNUMBER(K$7),$U38-K$8,"")</f>
        <v>0</v>
      </c>
      <c r="L39" s="58">
        <f>IF(ISNUMBER(L$7),$U38-L$8,"")</f>
        <v>0</v>
      </c>
      <c r="M39" s="58">
        <f>IF(ISNUMBER(M$7),$U38-M$8,"")</f>
        <v>0</v>
      </c>
      <c r="N39" s="58">
        <f>IF(ISNUMBER(N$7),$U38-N$8,"")</f>
        <v>0</v>
      </c>
      <c r="O39" s="58">
        <f>IF(ISNUMBER(O$7),$U38-O$8,"")</f>
        <v>0</v>
      </c>
      <c r="P39" s="68" t="s">
        <v>91</v>
      </c>
    </row>
    <row r="40" spans="1:21" ht="12.75">
      <c r="A40" s="56">
        <f>IF(ISNUMBER(A$7),IF(A39&lt;0,1-VLOOKUP(-A39,WTAB!$A$4:$B$1294,2),VLOOKUP(A39,WTAB!$A$4:$B$1294,2)),"")</f>
        <v>0.43999999999999995</v>
      </c>
      <c r="B40" s="56">
        <f>IF(ISNUMBER(B$7),IF(B39&lt;0,1-VLOOKUP(-B39,WTAB!$A$4:$B$1294,2),VLOOKUP(B39,WTAB!$A$4:$B$1294,2)),"")</f>
        <v>0.04699999999999993</v>
      </c>
      <c r="C40" s="56">
        <f>IF(ISNUMBER(C$7),IF(C39&lt;0,1-VLOOKUP(-C39,WTAB!$A$4:$B$1294,2),VLOOKUP(C39,WTAB!$A$4:$B$1294,2)),"")</f>
        <v>0.32099999999999995</v>
      </c>
      <c r="D40" s="56">
        <f>IF(ISNUMBER(D$7),IF(D39&lt;0,1-VLOOKUP(-D39,WTAB!$A$4:$B$1294,2),VLOOKUP(D39,WTAB!$A$4:$B$1294,2)),"")</f>
        <v>0.46399999999999997</v>
      </c>
      <c r="E40" s="56">
        <f>IF(ISNUMBER(E$7),IF(E39&lt;0,1-VLOOKUP(-E39,WTAB!$A$4:$B$1294,2),VLOOKUP(E39,WTAB!$A$4:$B$1294,2)),"")</f>
        <v>0.27</v>
      </c>
      <c r="F40" s="56">
        <f>IF(ISNUMBER(F$7),IF(F39&lt;0,1-VLOOKUP(-F39,WTAB!$A$4:$B$1294,2),VLOOKUP(F39,WTAB!$A$4:$B$1294,2)),"")</f>
        <v>0.349</v>
      </c>
      <c r="G40" s="56">
        <f>IF(ISNUMBER(G$7),IF(G39&lt;0,1-VLOOKUP(-G39,WTAB!$A$4:$B$1294,2),VLOOKUP(G39,WTAB!$A$4:$B$1294,2)),"")</f>
        <v>1</v>
      </c>
      <c r="H40" s="56">
        <f>IF(ISNUMBER(H$7),IF(H39&lt;0,1-VLOOKUP(-H39,WTAB!$A$4:$B$1294,2),VLOOKUP(H39,WTAB!$A$4:$B$1294,2)),"")</f>
        <v>0.915</v>
      </c>
      <c r="I40" s="56">
        <f>IF(ISNUMBER(I$7),IF(I39&lt;0,1-VLOOKUP(-I39,WTAB!$A$4:$B$1294,2),VLOOKUP(I39,WTAB!$A$4:$B$1294,2)),"")</f>
        <v>0.906</v>
      </c>
      <c r="J40" s="56">
        <f>IF(ISNUMBER(J$7),IF(J39&lt;0,1-VLOOKUP(-J39,WTAB!$A$4:$B$1294,2),VLOOKUP(J39,WTAB!$A$4:$B$1294,2)),"")</f>
        <v>0.28600000000000003</v>
      </c>
      <c r="K40" s="56">
        <f>IF(ISNUMBER(K$7),IF(K39&lt;0,1-VLOOKUP(-K39,WTAB!$A$4:$B$1294,2),VLOOKUP(K39,WTAB!$A$4:$B$1294,2)),"")</f>
        <v>0</v>
      </c>
      <c r="L40" s="56">
        <f>IF(ISNUMBER(L$7),IF(L39&lt;0,1-VLOOKUP(-L39,WTAB!$A$4:$B$1294,2),VLOOKUP(L39,WTAB!$A$4:$B$1294,2)),"")</f>
        <v>0</v>
      </c>
      <c r="M40" s="56">
        <f>IF(ISNUMBER(M$7),IF(M39&lt;0,1-VLOOKUP(-M39,WTAB!$A$4:$B$1294,2),VLOOKUP(M39,WTAB!$A$4:$B$1294,2)),"")</f>
        <v>0</v>
      </c>
      <c r="N40" s="56">
        <f>IF(ISNUMBER(N$7),IF(N39&lt;0,1-VLOOKUP(-N39,WTAB!$A$4:$B$1294,2),VLOOKUP(N39,WTAB!$A$4:$B$1294,2)),"")</f>
        <v>0</v>
      </c>
      <c r="O40" s="56">
        <f>IF(ISNUMBER(O$7),IF(O39&lt;0,1-VLOOKUP(-O39,WTAB!$A$4:$B$1294,2),VLOOKUP(O39,WTAB!$A$4:$B$1294,2)),"")</f>
        <v>0</v>
      </c>
      <c r="P40" s="68" t="s">
        <v>92</v>
      </c>
      <c r="R40" s="1">
        <f>SUM($A40:$Q40)</f>
        <v>4.997999999999999</v>
      </c>
      <c r="S40" s="1">
        <f>ROUND(($R$7-$R40)/$F$6+0.5,$I$1+1)</f>
        <v>0.5002</v>
      </c>
      <c r="T40" s="12">
        <f>VLOOKUP($S40,WTAB!$I$4:$J$1004,2)</f>
        <v>0</v>
      </c>
      <c r="U40" s="43">
        <f>U38+T40</f>
        <v>2087</v>
      </c>
    </row>
    <row r="41" spans="1:16" ht="12.75">
      <c r="A41" s="58">
        <f>IF(ISNUMBER(A$7),$U40-A$8,"")</f>
        <v>-43</v>
      </c>
      <c r="B41" s="58">
        <f>IF(ISNUMBER(B$7),$U40-B$8,"")</f>
        <v>-474</v>
      </c>
      <c r="C41" s="58">
        <f>IF(ISNUMBER(C$7),$U40-C$8,"")</f>
        <v>-132</v>
      </c>
      <c r="D41" s="58">
        <f>IF(ISNUMBER(D$7),$U40-D$8,"")</f>
        <v>-26</v>
      </c>
      <c r="E41" s="58">
        <f>IF(ISNUMBER(E$7),$U40-E$8,"")</f>
        <v>-174</v>
      </c>
      <c r="F41" s="58">
        <f>IF(ISNUMBER(F$7),$U40-F$8,"")</f>
        <v>-110</v>
      </c>
      <c r="G41" s="58">
        <f>IF(ISNUMBER(G$7),$U40-G$8,"")</f>
        <v>1060</v>
      </c>
      <c r="H41" s="58">
        <f>IF(ISNUMBER(H$7),$U40-H$8,"")</f>
        <v>389</v>
      </c>
      <c r="I41" s="58">
        <f>IF(ISNUMBER(I$7),$U40-I$8,"")</f>
        <v>373</v>
      </c>
      <c r="J41" s="58">
        <f>IF(ISNUMBER(J$7),$U40-J$8,"")</f>
        <v>-160</v>
      </c>
      <c r="K41" s="58">
        <f>IF(ISNUMBER(K$7),$U40-K$8,"")</f>
        <v>0</v>
      </c>
      <c r="L41" s="58">
        <f>IF(ISNUMBER(L$7),$U40-L$8,"")</f>
        <v>0</v>
      </c>
      <c r="M41" s="58">
        <f>IF(ISNUMBER(M$7),$U40-M$8,"")</f>
        <v>0</v>
      </c>
      <c r="N41" s="58">
        <f>IF(ISNUMBER(N$7),$U40-N$8,"")</f>
        <v>0</v>
      </c>
      <c r="O41" s="58">
        <f>IF(ISNUMBER(O$7),$U40-O$8,"")</f>
        <v>0</v>
      </c>
      <c r="P41" s="68" t="s">
        <v>91</v>
      </c>
    </row>
    <row r="42" spans="1:21" ht="12.75">
      <c r="A42" s="56">
        <f>IF(ISNUMBER(A$7),IF(A41&lt;0,1-VLOOKUP(-A41,WTAB!$A$4:$B$1294,2),VLOOKUP(A41,WTAB!$A$4:$B$1294,2)),"")</f>
        <v>0.43999999999999995</v>
      </c>
      <c r="B42" s="56">
        <f>IF(ISNUMBER(B$7),IF(B41&lt;0,1-VLOOKUP(-B41,WTAB!$A$4:$B$1294,2),VLOOKUP(B41,WTAB!$A$4:$B$1294,2)),"")</f>
        <v>0.04699999999999993</v>
      </c>
      <c r="C42" s="56">
        <f>IF(ISNUMBER(C$7),IF(C41&lt;0,1-VLOOKUP(-C41,WTAB!$A$4:$B$1294,2),VLOOKUP(C41,WTAB!$A$4:$B$1294,2)),"")</f>
        <v>0.32099999999999995</v>
      </c>
      <c r="D42" s="56">
        <f>IF(ISNUMBER(D$7),IF(D41&lt;0,1-VLOOKUP(-D41,WTAB!$A$4:$B$1294,2),VLOOKUP(D41,WTAB!$A$4:$B$1294,2)),"")</f>
        <v>0.46399999999999997</v>
      </c>
      <c r="E42" s="56">
        <f>IF(ISNUMBER(E$7),IF(E41&lt;0,1-VLOOKUP(-E41,WTAB!$A$4:$B$1294,2),VLOOKUP(E41,WTAB!$A$4:$B$1294,2)),"")</f>
        <v>0.27</v>
      </c>
      <c r="F42" s="56">
        <f>IF(ISNUMBER(F$7),IF(F41&lt;0,1-VLOOKUP(-F41,WTAB!$A$4:$B$1294,2),VLOOKUP(F41,WTAB!$A$4:$B$1294,2)),"")</f>
        <v>0.349</v>
      </c>
      <c r="G42" s="56">
        <f>IF(ISNUMBER(G$7),IF(G41&lt;0,1-VLOOKUP(-G41,WTAB!$A$4:$B$1294,2),VLOOKUP(G41,WTAB!$A$4:$B$1294,2)),"")</f>
        <v>1</v>
      </c>
      <c r="H42" s="56">
        <f>IF(ISNUMBER(H$7),IF(H41&lt;0,1-VLOOKUP(-H41,WTAB!$A$4:$B$1294,2),VLOOKUP(H41,WTAB!$A$4:$B$1294,2)),"")</f>
        <v>0.915</v>
      </c>
      <c r="I42" s="56">
        <f>IF(ISNUMBER(I$7),IF(I41&lt;0,1-VLOOKUP(-I41,WTAB!$A$4:$B$1294,2),VLOOKUP(I41,WTAB!$A$4:$B$1294,2)),"")</f>
        <v>0.906</v>
      </c>
      <c r="J42" s="56">
        <f>IF(ISNUMBER(J$7),IF(J41&lt;0,1-VLOOKUP(-J41,WTAB!$A$4:$B$1294,2),VLOOKUP(J41,WTAB!$A$4:$B$1294,2)),"")</f>
        <v>0.28600000000000003</v>
      </c>
      <c r="K42" s="56">
        <f>IF(ISNUMBER(K$7),IF(K41&lt;0,1-VLOOKUP(-K41,WTAB!$A$4:$B$1294,2),VLOOKUP(K41,WTAB!$A$4:$B$1294,2)),"")</f>
        <v>0</v>
      </c>
      <c r="L42" s="56">
        <f>IF(ISNUMBER(L$7),IF(L41&lt;0,1-VLOOKUP(-L41,WTAB!$A$4:$B$1294,2),VLOOKUP(L41,WTAB!$A$4:$B$1294,2)),"")</f>
        <v>0</v>
      </c>
      <c r="M42" s="56">
        <f>IF(ISNUMBER(M$7),IF(M41&lt;0,1-VLOOKUP(-M41,WTAB!$A$4:$B$1294,2),VLOOKUP(M41,WTAB!$A$4:$B$1294,2)),"")</f>
        <v>0</v>
      </c>
      <c r="N42" s="56">
        <f>IF(ISNUMBER(N$7),IF(N41&lt;0,1-VLOOKUP(-N41,WTAB!$A$4:$B$1294,2),VLOOKUP(N41,WTAB!$A$4:$B$1294,2)),"")</f>
        <v>0</v>
      </c>
      <c r="O42" s="56">
        <f>IF(ISNUMBER(O$7),IF(O41&lt;0,1-VLOOKUP(-O41,WTAB!$A$4:$B$1294,2),VLOOKUP(O41,WTAB!$A$4:$B$1294,2)),"")</f>
        <v>0</v>
      </c>
      <c r="P42" s="68" t="s">
        <v>92</v>
      </c>
      <c r="R42" s="1">
        <f>SUM($A42:$Q42)</f>
        <v>4.997999999999999</v>
      </c>
      <c r="S42" s="1">
        <f>ROUND(($R$7-$R42)/$F$6+0.5,$I$1+1)</f>
        <v>0.5002</v>
      </c>
      <c r="T42" s="12">
        <f>VLOOKUP($S42,WTAB!$I$4:$J$1004,2)</f>
        <v>0</v>
      </c>
      <c r="U42" s="43">
        <f>U40+T42</f>
        <v>2087</v>
      </c>
    </row>
    <row r="43" spans="1:16" ht="12.75">
      <c r="A43" s="58">
        <f>IF(ISNUMBER(A$7),$U42-A$8,"")</f>
        <v>-43</v>
      </c>
      <c r="B43" s="58">
        <f>IF(ISNUMBER(B$7),$U42-B$8,"")</f>
        <v>-474</v>
      </c>
      <c r="C43" s="58">
        <f>IF(ISNUMBER(C$7),$U42-C$8,"")</f>
        <v>-132</v>
      </c>
      <c r="D43" s="58">
        <f>IF(ISNUMBER(D$7),$U42-D$8,"")</f>
        <v>-26</v>
      </c>
      <c r="E43" s="58">
        <f>IF(ISNUMBER(E$7),$U42-E$8,"")</f>
        <v>-174</v>
      </c>
      <c r="F43" s="58">
        <f>IF(ISNUMBER(F$7),$U42-F$8,"")</f>
        <v>-110</v>
      </c>
      <c r="G43" s="58">
        <f>IF(ISNUMBER(G$7),$U42-G$8,"")</f>
        <v>1060</v>
      </c>
      <c r="H43" s="58">
        <f>IF(ISNUMBER(H$7),$U42-H$8,"")</f>
        <v>389</v>
      </c>
      <c r="I43" s="58">
        <f>IF(ISNUMBER(I$7),$U42-I$8,"")</f>
        <v>373</v>
      </c>
      <c r="J43" s="58">
        <f>IF(ISNUMBER(J$7),$U42-J$8,"")</f>
        <v>-160</v>
      </c>
      <c r="K43" s="58">
        <f>IF(ISNUMBER(K$7),$U42-K$8,"")</f>
        <v>0</v>
      </c>
      <c r="L43" s="58">
        <f>IF(ISNUMBER(L$7),$U42-L$8,"")</f>
        <v>0</v>
      </c>
      <c r="M43" s="58">
        <f>IF(ISNUMBER(M$7),$U42-M$8,"")</f>
        <v>0</v>
      </c>
      <c r="N43" s="58">
        <f>IF(ISNUMBER(N$7),$U42-N$8,"")</f>
        <v>0</v>
      </c>
      <c r="O43" s="58">
        <f>IF(ISNUMBER(O$7),$U42-O$8,"")</f>
        <v>0</v>
      </c>
      <c r="P43" s="68" t="s">
        <v>91</v>
      </c>
    </row>
    <row r="44" spans="1:21" ht="12.75">
      <c r="A44" s="56">
        <f>IF(ISNUMBER(A$7),IF(A43&lt;0,1-VLOOKUP(-A43,WTAB!$A$4:$B$1294,2),VLOOKUP(A43,WTAB!$A$4:$B$1294,2)),"")</f>
        <v>0.43999999999999995</v>
      </c>
      <c r="B44" s="56">
        <f>IF(ISNUMBER(B$7),IF(B43&lt;0,1-VLOOKUP(-B43,WTAB!$A$4:$B$1294,2),VLOOKUP(B43,WTAB!$A$4:$B$1294,2)),"")</f>
        <v>0.04699999999999993</v>
      </c>
      <c r="C44" s="56">
        <f>IF(ISNUMBER(C$7),IF(C43&lt;0,1-VLOOKUP(-C43,WTAB!$A$4:$B$1294,2),VLOOKUP(C43,WTAB!$A$4:$B$1294,2)),"")</f>
        <v>0.32099999999999995</v>
      </c>
      <c r="D44" s="56">
        <f>IF(ISNUMBER(D$7),IF(D43&lt;0,1-VLOOKUP(-D43,WTAB!$A$4:$B$1294,2),VLOOKUP(D43,WTAB!$A$4:$B$1294,2)),"")</f>
        <v>0.46399999999999997</v>
      </c>
      <c r="E44" s="56">
        <f>IF(ISNUMBER(E$7),IF(E43&lt;0,1-VLOOKUP(-E43,WTAB!$A$4:$B$1294,2),VLOOKUP(E43,WTAB!$A$4:$B$1294,2)),"")</f>
        <v>0.27</v>
      </c>
      <c r="F44" s="56">
        <f>IF(ISNUMBER(F$7),IF(F43&lt;0,1-VLOOKUP(-F43,WTAB!$A$4:$B$1294,2),VLOOKUP(F43,WTAB!$A$4:$B$1294,2)),"")</f>
        <v>0.349</v>
      </c>
      <c r="G44" s="56">
        <f>IF(ISNUMBER(G$7),IF(G43&lt;0,1-VLOOKUP(-G43,WTAB!$A$4:$B$1294,2),VLOOKUP(G43,WTAB!$A$4:$B$1294,2)),"")</f>
        <v>1</v>
      </c>
      <c r="H44" s="56">
        <f>IF(ISNUMBER(H$7),IF(H43&lt;0,1-VLOOKUP(-H43,WTAB!$A$4:$B$1294,2),VLOOKUP(H43,WTAB!$A$4:$B$1294,2)),"")</f>
        <v>0.915</v>
      </c>
      <c r="I44" s="56">
        <f>IF(ISNUMBER(I$7),IF(I43&lt;0,1-VLOOKUP(-I43,WTAB!$A$4:$B$1294,2),VLOOKUP(I43,WTAB!$A$4:$B$1294,2)),"")</f>
        <v>0.906</v>
      </c>
      <c r="J44" s="56">
        <f>IF(ISNUMBER(J$7),IF(J43&lt;0,1-VLOOKUP(-J43,WTAB!$A$4:$B$1294,2),VLOOKUP(J43,WTAB!$A$4:$B$1294,2)),"")</f>
        <v>0.28600000000000003</v>
      </c>
      <c r="K44" s="56">
        <f>IF(ISNUMBER(K$7),IF(K43&lt;0,1-VLOOKUP(-K43,WTAB!$A$4:$B$1294,2),VLOOKUP(K43,WTAB!$A$4:$B$1294,2)),"")</f>
        <v>0</v>
      </c>
      <c r="L44" s="56">
        <f>IF(ISNUMBER(L$7),IF(L43&lt;0,1-VLOOKUP(-L43,WTAB!$A$4:$B$1294,2),VLOOKUP(L43,WTAB!$A$4:$B$1294,2)),"")</f>
        <v>0</v>
      </c>
      <c r="M44" s="56">
        <f>IF(ISNUMBER(M$7),IF(M43&lt;0,1-VLOOKUP(-M43,WTAB!$A$4:$B$1294,2),VLOOKUP(M43,WTAB!$A$4:$B$1294,2)),"")</f>
        <v>0</v>
      </c>
      <c r="N44" s="56">
        <f>IF(ISNUMBER(N$7),IF(N43&lt;0,1-VLOOKUP(-N43,WTAB!$A$4:$B$1294,2),VLOOKUP(N43,WTAB!$A$4:$B$1294,2)),"")</f>
        <v>0</v>
      </c>
      <c r="O44" s="56">
        <f>IF(ISNUMBER(O$7),IF(O43&lt;0,1-VLOOKUP(-O43,WTAB!$A$4:$B$1294,2),VLOOKUP(O43,WTAB!$A$4:$B$1294,2)),"")</f>
        <v>0</v>
      </c>
      <c r="P44" s="68" t="s">
        <v>92</v>
      </c>
      <c r="R44" s="1">
        <f>SUM($A44:$Q44)</f>
        <v>4.997999999999999</v>
      </c>
      <c r="S44" s="1">
        <f>ROUND(($R$7-$R44)/$F$6+0.5,$I$1+1)</f>
        <v>0.5002</v>
      </c>
      <c r="T44" s="12">
        <f>VLOOKUP($S44,WTAB!$I$4:$J$1004,2)</f>
        <v>0</v>
      </c>
      <c r="U44" s="43">
        <f>U42+T44</f>
        <v>2087</v>
      </c>
    </row>
    <row r="45" spans="1:16" ht="12.75">
      <c r="A45" s="58">
        <f>IF(ISNUMBER(A$7),$U44-A$8,"")</f>
        <v>-43</v>
      </c>
      <c r="B45" s="58">
        <f>IF(ISNUMBER(B$7),$U44-B$8,"")</f>
        <v>-474</v>
      </c>
      <c r="C45" s="58">
        <f>IF(ISNUMBER(C$7),$U44-C$8,"")</f>
        <v>-132</v>
      </c>
      <c r="D45" s="58">
        <f>IF(ISNUMBER(D$7),$U44-D$8,"")</f>
        <v>-26</v>
      </c>
      <c r="E45" s="58">
        <f>IF(ISNUMBER(E$7),$U44-E$8,"")</f>
        <v>-174</v>
      </c>
      <c r="F45" s="58">
        <f>IF(ISNUMBER(F$7),$U44-F$8,"")</f>
        <v>-110</v>
      </c>
      <c r="G45" s="58">
        <f>IF(ISNUMBER(G$7),$U44-G$8,"")</f>
        <v>1060</v>
      </c>
      <c r="H45" s="58">
        <f>IF(ISNUMBER(H$7),$U44-H$8,"")</f>
        <v>389</v>
      </c>
      <c r="I45" s="58">
        <f>IF(ISNUMBER(I$7),$U44-I$8,"")</f>
        <v>373</v>
      </c>
      <c r="J45" s="58">
        <f>IF(ISNUMBER(J$7),$U44-J$8,"")</f>
        <v>-160</v>
      </c>
      <c r="K45" s="58">
        <f>IF(ISNUMBER(K$7),$U44-K$8,"")</f>
        <v>0</v>
      </c>
      <c r="L45" s="58">
        <f>IF(ISNUMBER(L$7),$U44-L$8,"")</f>
        <v>0</v>
      </c>
      <c r="M45" s="58">
        <f>IF(ISNUMBER(M$7),$U44-M$8,"")</f>
        <v>0</v>
      </c>
      <c r="N45" s="58">
        <f>IF(ISNUMBER(N$7),$U44-N$8,"")</f>
        <v>0</v>
      </c>
      <c r="O45" s="58">
        <f>IF(ISNUMBER(O$7),$U44-O$8,"")</f>
        <v>0</v>
      </c>
      <c r="P45" s="68" t="s">
        <v>91</v>
      </c>
    </row>
    <row r="46" spans="1:21" ht="12.75">
      <c r="A46" s="56">
        <f>IF(ISNUMBER(A$7),IF(A45&lt;0,1-VLOOKUP(-A45,WTAB!$A$4:$B$1294,2),VLOOKUP(A45,WTAB!$A$4:$B$1294,2)),"")</f>
        <v>0.43999999999999995</v>
      </c>
      <c r="B46" s="56">
        <f>IF(ISNUMBER(B$7),IF(B45&lt;0,1-VLOOKUP(-B45,WTAB!$A$4:$B$1294,2),VLOOKUP(B45,WTAB!$A$4:$B$1294,2)),"")</f>
        <v>0.04699999999999993</v>
      </c>
      <c r="C46" s="56">
        <f>IF(ISNUMBER(C$7),IF(C45&lt;0,1-VLOOKUP(-C45,WTAB!$A$4:$B$1294,2),VLOOKUP(C45,WTAB!$A$4:$B$1294,2)),"")</f>
        <v>0.32099999999999995</v>
      </c>
      <c r="D46" s="56">
        <f>IF(ISNUMBER(D$7),IF(D45&lt;0,1-VLOOKUP(-D45,WTAB!$A$4:$B$1294,2),VLOOKUP(D45,WTAB!$A$4:$B$1294,2)),"")</f>
        <v>0.46399999999999997</v>
      </c>
      <c r="E46" s="56">
        <f>IF(ISNUMBER(E$7),IF(E45&lt;0,1-VLOOKUP(-E45,WTAB!$A$4:$B$1294,2),VLOOKUP(E45,WTAB!$A$4:$B$1294,2)),"")</f>
        <v>0.27</v>
      </c>
      <c r="F46" s="56">
        <f>IF(ISNUMBER(F$7),IF(F45&lt;0,1-VLOOKUP(-F45,WTAB!$A$4:$B$1294,2),VLOOKUP(F45,WTAB!$A$4:$B$1294,2)),"")</f>
        <v>0.349</v>
      </c>
      <c r="G46" s="56">
        <f>IF(ISNUMBER(G$7),IF(G45&lt;0,1-VLOOKUP(-G45,WTAB!$A$4:$B$1294,2),VLOOKUP(G45,WTAB!$A$4:$B$1294,2)),"")</f>
        <v>1</v>
      </c>
      <c r="H46" s="56">
        <f>IF(ISNUMBER(H$7),IF(H45&lt;0,1-VLOOKUP(-H45,WTAB!$A$4:$B$1294,2),VLOOKUP(H45,WTAB!$A$4:$B$1294,2)),"")</f>
        <v>0.915</v>
      </c>
      <c r="I46" s="56">
        <f>IF(ISNUMBER(I$7),IF(I45&lt;0,1-VLOOKUP(-I45,WTAB!$A$4:$B$1294,2),VLOOKUP(I45,WTAB!$A$4:$B$1294,2)),"")</f>
        <v>0.906</v>
      </c>
      <c r="J46" s="56">
        <f>IF(ISNUMBER(J$7),IF(J45&lt;0,1-VLOOKUP(-J45,WTAB!$A$4:$B$1294,2),VLOOKUP(J45,WTAB!$A$4:$B$1294,2)),"")</f>
        <v>0.28600000000000003</v>
      </c>
      <c r="K46" s="56">
        <f>IF(ISNUMBER(K$7),IF(K45&lt;0,1-VLOOKUP(-K45,WTAB!$A$4:$B$1294,2),VLOOKUP(K45,WTAB!$A$4:$B$1294,2)),"")</f>
        <v>0</v>
      </c>
      <c r="L46" s="56">
        <f>IF(ISNUMBER(L$7),IF(L45&lt;0,1-VLOOKUP(-L45,WTAB!$A$4:$B$1294,2),VLOOKUP(L45,WTAB!$A$4:$B$1294,2)),"")</f>
        <v>0</v>
      </c>
      <c r="M46" s="56">
        <f>IF(ISNUMBER(M$7),IF(M45&lt;0,1-VLOOKUP(-M45,WTAB!$A$4:$B$1294,2),VLOOKUP(M45,WTAB!$A$4:$B$1294,2)),"")</f>
        <v>0</v>
      </c>
      <c r="N46" s="56">
        <f>IF(ISNUMBER(N$7),IF(N45&lt;0,1-VLOOKUP(-N45,WTAB!$A$4:$B$1294,2),VLOOKUP(N45,WTAB!$A$4:$B$1294,2)),"")</f>
        <v>0</v>
      </c>
      <c r="O46" s="56">
        <f>IF(ISNUMBER(O$7),IF(O45&lt;0,1-VLOOKUP(-O45,WTAB!$A$4:$B$1294,2),VLOOKUP(O45,WTAB!$A$4:$B$1294,2)),"")</f>
        <v>0</v>
      </c>
      <c r="P46" s="68" t="s">
        <v>92</v>
      </c>
      <c r="R46" s="1">
        <f>SUM($A46:$Q46)</f>
        <v>4.997999999999999</v>
      </c>
      <c r="S46" s="1">
        <f>ROUND(($R$7-$R46)/$F$6+0.5,$I$1+1)</f>
        <v>0.5002</v>
      </c>
      <c r="T46" s="12">
        <f>VLOOKUP($S46,WTAB!$I$4:$J$1004,2)</f>
        <v>0</v>
      </c>
      <c r="U46" s="43">
        <f>U44+T46</f>
        <v>2087</v>
      </c>
    </row>
    <row r="47" spans="1:16" ht="12.75">
      <c r="A47" s="58">
        <f>IF(ISNUMBER(A$7),$U46-A$8,"")</f>
        <v>-43</v>
      </c>
      <c r="B47" s="58">
        <f>IF(ISNUMBER(B$7),$U46-B$8,"")</f>
        <v>-474</v>
      </c>
      <c r="C47" s="58">
        <f>IF(ISNUMBER(C$7),$U46-C$8,"")</f>
        <v>-132</v>
      </c>
      <c r="D47" s="58">
        <f>IF(ISNUMBER(D$7),$U46-D$8,"")</f>
        <v>-26</v>
      </c>
      <c r="E47" s="58">
        <f>IF(ISNUMBER(E$7),$U46-E$8,"")</f>
        <v>-174</v>
      </c>
      <c r="F47" s="58">
        <f>IF(ISNUMBER(F$7),$U46-F$8,"")</f>
        <v>-110</v>
      </c>
      <c r="G47" s="58">
        <f>IF(ISNUMBER(G$7),$U46-G$8,"")</f>
        <v>1060</v>
      </c>
      <c r="H47" s="58">
        <f>IF(ISNUMBER(H$7),$U46-H$8,"")</f>
        <v>389</v>
      </c>
      <c r="I47" s="58">
        <f>IF(ISNUMBER(I$7),$U46-I$8,"")</f>
        <v>373</v>
      </c>
      <c r="J47" s="58">
        <f>IF(ISNUMBER(J$7),$U46-J$8,"")</f>
        <v>-160</v>
      </c>
      <c r="K47" s="58">
        <f>IF(ISNUMBER(K$7),$U46-K$8,"")</f>
        <v>0</v>
      </c>
      <c r="L47" s="58">
        <f>IF(ISNUMBER(L$7),$U46-L$8,"")</f>
        <v>0</v>
      </c>
      <c r="M47" s="58">
        <f>IF(ISNUMBER(M$7),$U46-M$8,"")</f>
        <v>0</v>
      </c>
      <c r="N47" s="58">
        <f>IF(ISNUMBER(N$7),$U46-N$8,"")</f>
        <v>0</v>
      </c>
      <c r="O47" s="58">
        <f>IF(ISNUMBER(O$7),$U46-O$8,"")</f>
        <v>0</v>
      </c>
      <c r="P47" s="68" t="s">
        <v>91</v>
      </c>
    </row>
    <row r="48" spans="1:21" ht="12.75">
      <c r="A48" s="56">
        <f>IF(ISNUMBER(A$7),IF(A47&lt;0,1-VLOOKUP(-A47,WTAB!$A$4:$B$1294,2),VLOOKUP(A47,WTAB!$A$4:$B$1294,2)),"")</f>
        <v>0.43999999999999995</v>
      </c>
      <c r="B48" s="56">
        <f>IF(ISNUMBER(B$7),IF(B47&lt;0,1-VLOOKUP(-B47,WTAB!$A$4:$B$1294,2),VLOOKUP(B47,WTAB!$A$4:$B$1294,2)),"")</f>
        <v>0.04699999999999993</v>
      </c>
      <c r="C48" s="56">
        <f>IF(ISNUMBER(C$7),IF(C47&lt;0,1-VLOOKUP(-C47,WTAB!$A$4:$B$1294,2),VLOOKUP(C47,WTAB!$A$4:$B$1294,2)),"")</f>
        <v>0.32099999999999995</v>
      </c>
      <c r="D48" s="56">
        <f>IF(ISNUMBER(D$7),IF(D47&lt;0,1-VLOOKUP(-D47,WTAB!$A$4:$B$1294,2),VLOOKUP(D47,WTAB!$A$4:$B$1294,2)),"")</f>
        <v>0.46399999999999997</v>
      </c>
      <c r="E48" s="56">
        <f>IF(ISNUMBER(E$7),IF(E47&lt;0,1-VLOOKUP(-E47,WTAB!$A$4:$B$1294,2),VLOOKUP(E47,WTAB!$A$4:$B$1294,2)),"")</f>
        <v>0.27</v>
      </c>
      <c r="F48" s="56">
        <f>IF(ISNUMBER(F$7),IF(F47&lt;0,1-VLOOKUP(-F47,WTAB!$A$4:$B$1294,2),VLOOKUP(F47,WTAB!$A$4:$B$1294,2)),"")</f>
        <v>0.349</v>
      </c>
      <c r="G48" s="56">
        <f>IF(ISNUMBER(G$7),IF(G47&lt;0,1-VLOOKUP(-G47,WTAB!$A$4:$B$1294,2),VLOOKUP(G47,WTAB!$A$4:$B$1294,2)),"")</f>
        <v>1</v>
      </c>
      <c r="H48" s="56">
        <f>IF(ISNUMBER(H$7),IF(H47&lt;0,1-VLOOKUP(-H47,WTAB!$A$4:$B$1294,2),VLOOKUP(H47,WTAB!$A$4:$B$1294,2)),"")</f>
        <v>0.915</v>
      </c>
      <c r="I48" s="56">
        <f>IF(ISNUMBER(I$7),IF(I47&lt;0,1-VLOOKUP(-I47,WTAB!$A$4:$B$1294,2),VLOOKUP(I47,WTAB!$A$4:$B$1294,2)),"")</f>
        <v>0.906</v>
      </c>
      <c r="J48" s="56">
        <f>IF(ISNUMBER(J$7),IF(J47&lt;0,1-VLOOKUP(-J47,WTAB!$A$4:$B$1294,2),VLOOKUP(J47,WTAB!$A$4:$B$1294,2)),"")</f>
        <v>0.28600000000000003</v>
      </c>
      <c r="K48" s="56">
        <f>IF(ISNUMBER(K$7),IF(K47&lt;0,1-VLOOKUP(-K47,WTAB!$A$4:$B$1294,2),VLOOKUP(K47,WTAB!$A$4:$B$1294,2)),"")</f>
        <v>0</v>
      </c>
      <c r="L48" s="56">
        <f>IF(ISNUMBER(L$7),IF(L47&lt;0,1-VLOOKUP(-L47,WTAB!$A$4:$B$1294,2),VLOOKUP(L47,WTAB!$A$4:$B$1294,2)),"")</f>
        <v>0</v>
      </c>
      <c r="M48" s="56">
        <f>IF(ISNUMBER(M$7),IF(M47&lt;0,1-VLOOKUP(-M47,WTAB!$A$4:$B$1294,2),VLOOKUP(M47,WTAB!$A$4:$B$1294,2)),"")</f>
        <v>0</v>
      </c>
      <c r="N48" s="56">
        <f>IF(ISNUMBER(N$7),IF(N47&lt;0,1-VLOOKUP(-N47,WTAB!$A$4:$B$1294,2),VLOOKUP(N47,WTAB!$A$4:$B$1294,2)),"")</f>
        <v>0</v>
      </c>
      <c r="O48" s="56">
        <f>IF(ISNUMBER(O$7),IF(O47&lt;0,1-VLOOKUP(-O47,WTAB!$A$4:$B$1294,2),VLOOKUP(O47,WTAB!$A$4:$B$1294,2)),"")</f>
        <v>0</v>
      </c>
      <c r="P48" s="68" t="s">
        <v>92</v>
      </c>
      <c r="R48" s="1">
        <f>SUM($A48:$Q48)</f>
        <v>4.997999999999999</v>
      </c>
      <c r="S48" s="1">
        <f>ROUND(($R$7-$R48)/$F$6+0.5,$I$1+1)</f>
        <v>0.5002</v>
      </c>
      <c r="T48" s="12">
        <f>VLOOKUP($S48,WTAB!$I$4:$J$1004,2)</f>
        <v>0</v>
      </c>
      <c r="U48" s="43">
        <f>U46+T48</f>
        <v>2087</v>
      </c>
    </row>
    <row r="49" spans="1:16" ht="12.75">
      <c r="A49" s="58">
        <f>IF(ISNUMBER(A$7),$U48-A$8,"")</f>
        <v>-43</v>
      </c>
      <c r="B49" s="58">
        <f>IF(ISNUMBER(B$7),$U48-B$8,"")</f>
        <v>-474</v>
      </c>
      <c r="C49" s="58">
        <f>IF(ISNUMBER(C$7),$U48-C$8,"")</f>
        <v>-132</v>
      </c>
      <c r="D49" s="58">
        <f>IF(ISNUMBER(D$7),$U48-D$8,"")</f>
        <v>-26</v>
      </c>
      <c r="E49" s="58">
        <f>IF(ISNUMBER(E$7),$U48-E$8,"")</f>
        <v>-174</v>
      </c>
      <c r="F49" s="58">
        <f>IF(ISNUMBER(F$7),$U48-F$8,"")</f>
        <v>-110</v>
      </c>
      <c r="G49" s="58">
        <f>IF(ISNUMBER(G$7),$U48-G$8,"")</f>
        <v>1060</v>
      </c>
      <c r="H49" s="58">
        <f>IF(ISNUMBER(H$7),$U48-H$8,"")</f>
        <v>389</v>
      </c>
      <c r="I49" s="58">
        <f>IF(ISNUMBER(I$7),$U48-I$8,"")</f>
        <v>373</v>
      </c>
      <c r="J49" s="58">
        <f>IF(ISNUMBER(J$7),$U48-J$8,"")</f>
        <v>-160</v>
      </c>
      <c r="K49" s="58">
        <f>IF(ISNUMBER(K$7),$U48-K$8,"")</f>
        <v>0</v>
      </c>
      <c r="L49" s="58">
        <f>IF(ISNUMBER(L$7),$U48-L$8,"")</f>
        <v>0</v>
      </c>
      <c r="M49" s="58">
        <f>IF(ISNUMBER(M$7),$U48-M$8,"")</f>
        <v>0</v>
      </c>
      <c r="N49" s="58">
        <f>IF(ISNUMBER(N$7),$U48-N$8,"")</f>
        <v>0</v>
      </c>
      <c r="O49" s="58">
        <f>IF(ISNUMBER(O$7),$U48-O$8,"")</f>
        <v>0</v>
      </c>
      <c r="P49" s="68" t="s">
        <v>91</v>
      </c>
    </row>
    <row r="50" spans="1:21" ht="12.75">
      <c r="A50" s="56">
        <f>IF(ISNUMBER(A$7),IF(A49&lt;0,1-VLOOKUP(-A49,WTAB!$A$4:$B$1294,2),VLOOKUP(A49,WTAB!$A$4:$B$1294,2)),"")</f>
        <v>0.43999999999999995</v>
      </c>
      <c r="B50" s="56">
        <f>IF(ISNUMBER(B$7),IF(B49&lt;0,1-VLOOKUP(-B49,WTAB!$A$4:$B$1294,2),VLOOKUP(B49,WTAB!$A$4:$B$1294,2)),"")</f>
        <v>0.04699999999999993</v>
      </c>
      <c r="C50" s="56">
        <f>IF(ISNUMBER(C$7),IF(C49&lt;0,1-VLOOKUP(-C49,WTAB!$A$4:$B$1294,2),VLOOKUP(C49,WTAB!$A$4:$B$1294,2)),"")</f>
        <v>0.32099999999999995</v>
      </c>
      <c r="D50" s="56">
        <f>IF(ISNUMBER(D$7),IF(D49&lt;0,1-VLOOKUP(-D49,WTAB!$A$4:$B$1294,2),VLOOKUP(D49,WTAB!$A$4:$B$1294,2)),"")</f>
        <v>0.46399999999999997</v>
      </c>
      <c r="E50" s="56">
        <f>IF(ISNUMBER(E$7),IF(E49&lt;0,1-VLOOKUP(-E49,WTAB!$A$4:$B$1294,2),VLOOKUP(E49,WTAB!$A$4:$B$1294,2)),"")</f>
        <v>0.27</v>
      </c>
      <c r="F50" s="56">
        <f>IF(ISNUMBER(F$7),IF(F49&lt;0,1-VLOOKUP(-F49,WTAB!$A$4:$B$1294,2),VLOOKUP(F49,WTAB!$A$4:$B$1294,2)),"")</f>
        <v>0.349</v>
      </c>
      <c r="G50" s="56">
        <f>IF(ISNUMBER(G$7),IF(G49&lt;0,1-VLOOKUP(-G49,WTAB!$A$4:$B$1294,2),VLOOKUP(G49,WTAB!$A$4:$B$1294,2)),"")</f>
        <v>1</v>
      </c>
      <c r="H50" s="56">
        <f>IF(ISNUMBER(H$7),IF(H49&lt;0,1-VLOOKUP(-H49,WTAB!$A$4:$B$1294,2),VLOOKUP(H49,WTAB!$A$4:$B$1294,2)),"")</f>
        <v>0.915</v>
      </c>
      <c r="I50" s="56">
        <f>IF(ISNUMBER(I$7),IF(I49&lt;0,1-VLOOKUP(-I49,WTAB!$A$4:$B$1294,2),VLOOKUP(I49,WTAB!$A$4:$B$1294,2)),"")</f>
        <v>0.906</v>
      </c>
      <c r="J50" s="56">
        <f>IF(ISNUMBER(J$7),IF(J49&lt;0,1-VLOOKUP(-J49,WTAB!$A$4:$B$1294,2),VLOOKUP(J49,WTAB!$A$4:$B$1294,2)),"")</f>
        <v>0.28600000000000003</v>
      </c>
      <c r="K50" s="56">
        <f>IF(ISNUMBER(K$7),IF(K49&lt;0,1-VLOOKUP(-K49,WTAB!$A$4:$B$1294,2),VLOOKUP(K49,WTAB!$A$4:$B$1294,2)),"")</f>
        <v>0</v>
      </c>
      <c r="L50" s="56">
        <f>IF(ISNUMBER(L$7),IF(L49&lt;0,1-VLOOKUP(-L49,WTAB!$A$4:$B$1294,2),VLOOKUP(L49,WTAB!$A$4:$B$1294,2)),"")</f>
        <v>0</v>
      </c>
      <c r="M50" s="56">
        <f>IF(ISNUMBER(M$7),IF(M49&lt;0,1-VLOOKUP(-M49,WTAB!$A$4:$B$1294,2),VLOOKUP(M49,WTAB!$A$4:$B$1294,2)),"")</f>
        <v>0</v>
      </c>
      <c r="N50" s="56">
        <f>IF(ISNUMBER(N$7),IF(N49&lt;0,1-VLOOKUP(-N49,WTAB!$A$4:$B$1294,2),VLOOKUP(N49,WTAB!$A$4:$B$1294,2)),"")</f>
        <v>0</v>
      </c>
      <c r="O50" s="56">
        <f>IF(ISNUMBER(O$7),IF(O49&lt;0,1-VLOOKUP(-O49,WTAB!$A$4:$B$1294,2),VLOOKUP(O49,WTAB!$A$4:$B$1294,2)),"")</f>
        <v>0</v>
      </c>
      <c r="P50" s="68" t="s">
        <v>92</v>
      </c>
      <c r="R50" s="1">
        <f>SUM($A50:$Q50)</f>
        <v>4.997999999999999</v>
      </c>
      <c r="S50" s="1">
        <f>ROUND(($R$7-$R50)/$F$6+0.5,$I$1+1)</f>
        <v>0.5002</v>
      </c>
      <c r="T50" s="12">
        <f>VLOOKUP($S50,WTAB!$I$4:$J$1004,2)</f>
        <v>0</v>
      </c>
      <c r="U50" s="43">
        <f>U48+T50</f>
        <v>2087</v>
      </c>
    </row>
    <row r="51" spans="1:16" ht="12.75">
      <c r="A51" s="58">
        <f>IF(ISNUMBER(A$7),$U50-A$8,"")</f>
        <v>-43</v>
      </c>
      <c r="B51" s="58">
        <f>IF(ISNUMBER(B$7),$U50-B$8,"")</f>
        <v>-474</v>
      </c>
      <c r="C51" s="58">
        <f>IF(ISNUMBER(C$7),$U50-C$8,"")</f>
        <v>-132</v>
      </c>
      <c r="D51" s="58">
        <f>IF(ISNUMBER(D$7),$U50-D$8,"")</f>
        <v>-26</v>
      </c>
      <c r="E51" s="58">
        <f>IF(ISNUMBER(E$7),$U50-E$8,"")</f>
        <v>-174</v>
      </c>
      <c r="F51" s="58">
        <f>IF(ISNUMBER(F$7),$U50-F$8,"")</f>
        <v>-110</v>
      </c>
      <c r="G51" s="58">
        <f>IF(ISNUMBER(G$7),$U50-G$8,"")</f>
        <v>1060</v>
      </c>
      <c r="H51" s="58">
        <f>IF(ISNUMBER(H$7),$U50-H$8,"")</f>
        <v>389</v>
      </c>
      <c r="I51" s="58">
        <f>IF(ISNUMBER(I$7),$U50-I$8,"")</f>
        <v>373</v>
      </c>
      <c r="J51" s="58">
        <f>IF(ISNUMBER(J$7),$U50-J$8,"")</f>
        <v>-160</v>
      </c>
      <c r="K51" s="58">
        <f>IF(ISNUMBER(K$7),$U50-K$8,"")</f>
        <v>0</v>
      </c>
      <c r="L51" s="58">
        <f>IF(ISNUMBER(L$7),$U50-L$8,"")</f>
        <v>0</v>
      </c>
      <c r="M51" s="58">
        <f>IF(ISNUMBER(M$7),$U50-M$8,"")</f>
        <v>0</v>
      </c>
      <c r="N51" s="58">
        <f>IF(ISNUMBER(N$7),$U50-N$8,"")</f>
        <v>0</v>
      </c>
      <c r="O51" s="58">
        <f>IF(ISNUMBER(O$7),$U50-O$8,"")</f>
        <v>0</v>
      </c>
      <c r="P51" s="68" t="s">
        <v>91</v>
      </c>
    </row>
    <row r="52" spans="1:21" ht="12.75">
      <c r="A52" s="56">
        <f>IF(ISNUMBER(A$7),IF(A51&lt;0,1-VLOOKUP(-A51,WTAB!$A$4:$B$1294,2),VLOOKUP(A51,WTAB!$A$4:$B$1294,2)),"")</f>
        <v>0.43999999999999995</v>
      </c>
      <c r="B52" s="56">
        <f>IF(ISNUMBER(B$7),IF(B51&lt;0,1-VLOOKUP(-B51,WTAB!$A$4:$B$1294,2),VLOOKUP(B51,WTAB!$A$4:$B$1294,2)),"")</f>
        <v>0.04699999999999993</v>
      </c>
      <c r="C52" s="56">
        <f>IF(ISNUMBER(C$7),IF(C51&lt;0,1-VLOOKUP(-C51,WTAB!$A$4:$B$1294,2),VLOOKUP(C51,WTAB!$A$4:$B$1294,2)),"")</f>
        <v>0.32099999999999995</v>
      </c>
      <c r="D52" s="56">
        <f>IF(ISNUMBER(D$7),IF(D51&lt;0,1-VLOOKUP(-D51,WTAB!$A$4:$B$1294,2),VLOOKUP(D51,WTAB!$A$4:$B$1294,2)),"")</f>
        <v>0.46399999999999997</v>
      </c>
      <c r="E52" s="56">
        <f>IF(ISNUMBER(E$7),IF(E51&lt;0,1-VLOOKUP(-E51,WTAB!$A$4:$B$1294,2),VLOOKUP(E51,WTAB!$A$4:$B$1294,2)),"")</f>
        <v>0.27</v>
      </c>
      <c r="F52" s="56">
        <f>IF(ISNUMBER(F$7),IF(F51&lt;0,1-VLOOKUP(-F51,WTAB!$A$4:$B$1294,2),VLOOKUP(F51,WTAB!$A$4:$B$1294,2)),"")</f>
        <v>0.349</v>
      </c>
      <c r="G52" s="56">
        <f>IF(ISNUMBER(G$7),IF(G51&lt;0,1-VLOOKUP(-G51,WTAB!$A$4:$B$1294,2),VLOOKUP(G51,WTAB!$A$4:$B$1294,2)),"")</f>
        <v>1</v>
      </c>
      <c r="H52" s="56">
        <f>IF(ISNUMBER(H$7),IF(H51&lt;0,1-VLOOKUP(-H51,WTAB!$A$4:$B$1294,2),VLOOKUP(H51,WTAB!$A$4:$B$1294,2)),"")</f>
        <v>0.915</v>
      </c>
      <c r="I52" s="56">
        <f>IF(ISNUMBER(I$7),IF(I51&lt;0,1-VLOOKUP(-I51,WTAB!$A$4:$B$1294,2),VLOOKUP(I51,WTAB!$A$4:$B$1294,2)),"")</f>
        <v>0.906</v>
      </c>
      <c r="J52" s="56">
        <f>IF(ISNUMBER(J$7),IF(J51&lt;0,1-VLOOKUP(-J51,WTAB!$A$4:$B$1294,2),VLOOKUP(J51,WTAB!$A$4:$B$1294,2)),"")</f>
        <v>0.28600000000000003</v>
      </c>
      <c r="K52" s="56">
        <f>IF(ISNUMBER(K$7),IF(K51&lt;0,1-VLOOKUP(-K51,WTAB!$A$4:$B$1294,2),VLOOKUP(K51,WTAB!$A$4:$B$1294,2)),"")</f>
        <v>0</v>
      </c>
      <c r="L52" s="56">
        <f>IF(ISNUMBER(L$7),IF(L51&lt;0,1-VLOOKUP(-L51,WTAB!$A$4:$B$1294,2),VLOOKUP(L51,WTAB!$A$4:$B$1294,2)),"")</f>
        <v>0</v>
      </c>
      <c r="M52" s="56">
        <f>IF(ISNUMBER(M$7),IF(M51&lt;0,1-VLOOKUP(-M51,WTAB!$A$4:$B$1294,2),VLOOKUP(M51,WTAB!$A$4:$B$1294,2)),"")</f>
        <v>0</v>
      </c>
      <c r="N52" s="56">
        <f>IF(ISNUMBER(N$7),IF(N51&lt;0,1-VLOOKUP(-N51,WTAB!$A$4:$B$1294,2),VLOOKUP(N51,WTAB!$A$4:$B$1294,2)),"")</f>
        <v>0</v>
      </c>
      <c r="O52" s="56">
        <f>IF(ISNUMBER(O$7),IF(O51&lt;0,1-VLOOKUP(-O51,WTAB!$A$4:$B$1294,2),VLOOKUP(O51,WTAB!$A$4:$B$1294,2)),"")</f>
        <v>0</v>
      </c>
      <c r="P52" s="68" t="s">
        <v>92</v>
      </c>
      <c r="R52" s="1">
        <f>SUM($A52:$Q52)</f>
        <v>4.997999999999999</v>
      </c>
      <c r="S52" s="1">
        <f>ROUND(($R$7-$R52)/$F$6+0.5,$I$1+1)</f>
        <v>0.5002</v>
      </c>
      <c r="T52" s="12">
        <f>VLOOKUP($S52,WTAB!$I$4:$J$1004,2)</f>
        <v>0</v>
      </c>
      <c r="U52" s="43">
        <f>U50+T52</f>
        <v>2087</v>
      </c>
    </row>
    <row r="53" spans="1:16" ht="12.75">
      <c r="A53" s="58">
        <f>IF(ISNUMBER(A$7),$U52-A$8,"")</f>
        <v>-43</v>
      </c>
      <c r="B53" s="58">
        <f>IF(ISNUMBER(B$7),$U52-B$8,"")</f>
        <v>-474</v>
      </c>
      <c r="C53" s="58">
        <f>IF(ISNUMBER(C$7),$U52-C$8,"")</f>
        <v>-132</v>
      </c>
      <c r="D53" s="58">
        <f>IF(ISNUMBER(D$7),$U52-D$8,"")</f>
        <v>-26</v>
      </c>
      <c r="E53" s="58">
        <f>IF(ISNUMBER(E$7),$U52-E$8,"")</f>
        <v>-174</v>
      </c>
      <c r="F53" s="58">
        <f>IF(ISNUMBER(F$7),$U52-F$8,"")</f>
        <v>-110</v>
      </c>
      <c r="G53" s="58">
        <f>IF(ISNUMBER(G$7),$U52-G$8,"")</f>
        <v>1060</v>
      </c>
      <c r="H53" s="58">
        <f>IF(ISNUMBER(H$7),$U52-H$8,"")</f>
        <v>389</v>
      </c>
      <c r="I53" s="58">
        <f>IF(ISNUMBER(I$7),$U52-I$8,"")</f>
        <v>373</v>
      </c>
      <c r="J53" s="58">
        <f>IF(ISNUMBER(J$7),$U52-J$8,"")</f>
        <v>-160</v>
      </c>
      <c r="K53" s="58">
        <f>IF(ISNUMBER(K$7),$U52-K$8,"")</f>
        <v>0</v>
      </c>
      <c r="L53" s="58">
        <f>IF(ISNUMBER(L$7),$U52-L$8,"")</f>
        <v>0</v>
      </c>
      <c r="M53" s="58">
        <f>IF(ISNUMBER(M$7),$U52-M$8,"")</f>
        <v>0</v>
      </c>
      <c r="N53" s="58">
        <f>IF(ISNUMBER(N$7),$U52-N$8,"")</f>
        <v>0</v>
      </c>
      <c r="O53" s="58">
        <f>IF(ISNUMBER(O$7),$U52-O$8,"")</f>
        <v>0</v>
      </c>
      <c r="P53" s="68" t="s">
        <v>91</v>
      </c>
    </row>
    <row r="54" spans="1:21" ht="12.75">
      <c r="A54" s="56">
        <f>IF(ISNUMBER(A$7),IF(A53&lt;0,1-VLOOKUP(-A53,WTAB!$A$4:$B$1294,2),VLOOKUP(A53,WTAB!$A$4:$B$1294,2)),"")</f>
        <v>0.43999999999999995</v>
      </c>
      <c r="B54" s="56">
        <f>IF(ISNUMBER(B$7),IF(B53&lt;0,1-VLOOKUP(-B53,WTAB!$A$4:$B$1294,2),VLOOKUP(B53,WTAB!$A$4:$B$1294,2)),"")</f>
        <v>0.04699999999999993</v>
      </c>
      <c r="C54" s="56">
        <f>IF(ISNUMBER(C$7),IF(C53&lt;0,1-VLOOKUP(-C53,WTAB!$A$4:$B$1294,2),VLOOKUP(C53,WTAB!$A$4:$B$1294,2)),"")</f>
        <v>0.32099999999999995</v>
      </c>
      <c r="D54" s="56">
        <f>IF(ISNUMBER(D$7),IF(D53&lt;0,1-VLOOKUP(-D53,WTAB!$A$4:$B$1294,2),VLOOKUP(D53,WTAB!$A$4:$B$1294,2)),"")</f>
        <v>0.46399999999999997</v>
      </c>
      <c r="E54" s="56">
        <f>IF(ISNUMBER(E$7),IF(E53&lt;0,1-VLOOKUP(-E53,WTAB!$A$4:$B$1294,2),VLOOKUP(E53,WTAB!$A$4:$B$1294,2)),"")</f>
        <v>0.27</v>
      </c>
      <c r="F54" s="56">
        <f>IF(ISNUMBER(F$7),IF(F53&lt;0,1-VLOOKUP(-F53,WTAB!$A$4:$B$1294,2),VLOOKUP(F53,WTAB!$A$4:$B$1294,2)),"")</f>
        <v>0.349</v>
      </c>
      <c r="G54" s="56">
        <f>IF(ISNUMBER(G$7),IF(G53&lt;0,1-VLOOKUP(-G53,WTAB!$A$4:$B$1294,2),VLOOKUP(G53,WTAB!$A$4:$B$1294,2)),"")</f>
        <v>1</v>
      </c>
      <c r="H54" s="56">
        <f>IF(ISNUMBER(H$7),IF(H53&lt;0,1-VLOOKUP(-H53,WTAB!$A$4:$B$1294,2),VLOOKUP(H53,WTAB!$A$4:$B$1294,2)),"")</f>
        <v>0.915</v>
      </c>
      <c r="I54" s="56">
        <f>IF(ISNUMBER(I$7),IF(I53&lt;0,1-VLOOKUP(-I53,WTAB!$A$4:$B$1294,2),VLOOKUP(I53,WTAB!$A$4:$B$1294,2)),"")</f>
        <v>0.906</v>
      </c>
      <c r="J54" s="56">
        <f>IF(ISNUMBER(J$7),IF(J53&lt;0,1-VLOOKUP(-J53,WTAB!$A$4:$B$1294,2),VLOOKUP(J53,WTAB!$A$4:$B$1294,2)),"")</f>
        <v>0.28600000000000003</v>
      </c>
      <c r="K54" s="56">
        <f>IF(ISNUMBER(K$7),IF(K53&lt;0,1-VLOOKUP(-K53,WTAB!$A$4:$B$1294,2),VLOOKUP(K53,WTAB!$A$4:$B$1294,2)),"")</f>
        <v>0</v>
      </c>
      <c r="L54" s="56">
        <f>IF(ISNUMBER(L$7),IF(L53&lt;0,1-VLOOKUP(-L53,WTAB!$A$4:$B$1294,2),VLOOKUP(L53,WTAB!$A$4:$B$1294,2)),"")</f>
        <v>0</v>
      </c>
      <c r="M54" s="56">
        <f>IF(ISNUMBER(M$7),IF(M53&lt;0,1-VLOOKUP(-M53,WTAB!$A$4:$B$1294,2),VLOOKUP(M53,WTAB!$A$4:$B$1294,2)),"")</f>
        <v>0</v>
      </c>
      <c r="N54" s="56">
        <f>IF(ISNUMBER(N$7),IF(N53&lt;0,1-VLOOKUP(-N53,WTAB!$A$4:$B$1294,2),VLOOKUP(N53,WTAB!$A$4:$B$1294,2)),"")</f>
        <v>0</v>
      </c>
      <c r="O54" s="56">
        <f>IF(ISNUMBER(O$7),IF(O53&lt;0,1-VLOOKUP(-O53,WTAB!$A$4:$B$1294,2),VLOOKUP(O53,WTAB!$A$4:$B$1294,2)),"")</f>
        <v>0</v>
      </c>
      <c r="P54" s="68" t="s">
        <v>92</v>
      </c>
      <c r="R54" s="1">
        <f>SUM($A54:$Q54)</f>
        <v>4.997999999999999</v>
      </c>
      <c r="S54" s="1">
        <f>ROUND(($R$7-$R54)/$F$6+0.5,$I$1+1)</f>
        <v>0.5002</v>
      </c>
      <c r="T54" s="12">
        <f>VLOOKUP($S54,WTAB!$I$4:$J$1004,2)</f>
        <v>0</v>
      </c>
      <c r="U54" s="43">
        <f>U52+T54</f>
        <v>2087</v>
      </c>
    </row>
    <row r="55" spans="1:16" ht="12.75">
      <c r="A55" s="58">
        <f>IF(ISNUMBER(A$7),$U54-A$8,"")</f>
        <v>-43</v>
      </c>
      <c r="B55" s="58">
        <f>IF(ISNUMBER(B$7),$U54-B$8,"")</f>
        <v>-474</v>
      </c>
      <c r="C55" s="58">
        <f>IF(ISNUMBER(C$7),$U54-C$8,"")</f>
        <v>-132</v>
      </c>
      <c r="D55" s="58">
        <f>IF(ISNUMBER(D$7),$U54-D$8,"")</f>
        <v>-26</v>
      </c>
      <c r="E55" s="58">
        <f>IF(ISNUMBER(E$7),$U54-E$8,"")</f>
        <v>-174</v>
      </c>
      <c r="F55" s="58">
        <f>IF(ISNUMBER(F$7),$U54-F$8,"")</f>
        <v>-110</v>
      </c>
      <c r="G55" s="58">
        <f>IF(ISNUMBER(G$7),$U54-G$8,"")</f>
        <v>1060</v>
      </c>
      <c r="H55" s="58">
        <f>IF(ISNUMBER(H$7),$U54-H$8,"")</f>
        <v>389</v>
      </c>
      <c r="I55" s="58">
        <f>IF(ISNUMBER(I$7),$U54-I$8,"")</f>
        <v>373</v>
      </c>
      <c r="J55" s="58">
        <f>IF(ISNUMBER(J$7),$U54-J$8,"")</f>
        <v>-160</v>
      </c>
      <c r="K55" s="58">
        <f>IF(ISNUMBER(K$7),$U54-K$8,"")</f>
        <v>0</v>
      </c>
      <c r="L55" s="58">
        <f>IF(ISNUMBER(L$7),$U54-L$8,"")</f>
        <v>0</v>
      </c>
      <c r="M55" s="58">
        <f>IF(ISNUMBER(M$7),$U54-M$8,"")</f>
        <v>0</v>
      </c>
      <c r="N55" s="58">
        <f>IF(ISNUMBER(N$7),$U54-N$8,"")</f>
        <v>0</v>
      </c>
      <c r="O55" s="58">
        <f>IF(ISNUMBER(O$7),$U54-O$8,"")</f>
        <v>0</v>
      </c>
      <c r="P55" s="68" t="s">
        <v>91</v>
      </c>
    </row>
    <row r="56" spans="1:21" ht="12.75">
      <c r="A56" s="56">
        <f>IF(ISNUMBER(A$7),IF(A55&lt;0,1-VLOOKUP(-A55,WTAB!$A$4:$B$1294,2),VLOOKUP(A55,WTAB!$A$4:$B$1294,2)),"")</f>
        <v>0.43999999999999995</v>
      </c>
      <c r="B56" s="56">
        <f>IF(ISNUMBER(B$7),IF(B55&lt;0,1-VLOOKUP(-B55,WTAB!$A$4:$B$1294,2),VLOOKUP(B55,WTAB!$A$4:$B$1294,2)),"")</f>
        <v>0.04699999999999993</v>
      </c>
      <c r="C56" s="56">
        <f>IF(ISNUMBER(C$7),IF(C55&lt;0,1-VLOOKUP(-C55,WTAB!$A$4:$B$1294,2),VLOOKUP(C55,WTAB!$A$4:$B$1294,2)),"")</f>
        <v>0.32099999999999995</v>
      </c>
      <c r="D56" s="56">
        <f>IF(ISNUMBER(D$7),IF(D55&lt;0,1-VLOOKUP(-D55,WTAB!$A$4:$B$1294,2),VLOOKUP(D55,WTAB!$A$4:$B$1294,2)),"")</f>
        <v>0.46399999999999997</v>
      </c>
      <c r="E56" s="56">
        <f>IF(ISNUMBER(E$7),IF(E55&lt;0,1-VLOOKUP(-E55,WTAB!$A$4:$B$1294,2),VLOOKUP(E55,WTAB!$A$4:$B$1294,2)),"")</f>
        <v>0.27</v>
      </c>
      <c r="F56" s="56">
        <f>IF(ISNUMBER(F$7),IF(F55&lt;0,1-VLOOKUP(-F55,WTAB!$A$4:$B$1294,2),VLOOKUP(F55,WTAB!$A$4:$B$1294,2)),"")</f>
        <v>0.349</v>
      </c>
      <c r="G56" s="56">
        <f>IF(ISNUMBER(G$7),IF(G55&lt;0,1-VLOOKUP(-G55,WTAB!$A$4:$B$1294,2),VLOOKUP(G55,WTAB!$A$4:$B$1294,2)),"")</f>
        <v>1</v>
      </c>
      <c r="H56" s="56">
        <f>IF(ISNUMBER(H$7),IF(H55&lt;0,1-VLOOKUP(-H55,WTAB!$A$4:$B$1294,2),VLOOKUP(H55,WTAB!$A$4:$B$1294,2)),"")</f>
        <v>0.915</v>
      </c>
      <c r="I56" s="56">
        <f>IF(ISNUMBER(I$7),IF(I55&lt;0,1-VLOOKUP(-I55,WTAB!$A$4:$B$1294,2),VLOOKUP(I55,WTAB!$A$4:$B$1294,2)),"")</f>
        <v>0.906</v>
      </c>
      <c r="J56" s="56">
        <f>IF(ISNUMBER(J$7),IF(J55&lt;0,1-VLOOKUP(-J55,WTAB!$A$4:$B$1294,2),VLOOKUP(J55,WTAB!$A$4:$B$1294,2)),"")</f>
        <v>0.28600000000000003</v>
      </c>
      <c r="K56" s="56">
        <f>IF(ISNUMBER(K$7),IF(K55&lt;0,1-VLOOKUP(-K55,WTAB!$A$4:$B$1294,2),VLOOKUP(K55,WTAB!$A$4:$B$1294,2)),"")</f>
        <v>0</v>
      </c>
      <c r="L56" s="56">
        <f>IF(ISNUMBER(L$7),IF(L55&lt;0,1-VLOOKUP(-L55,WTAB!$A$4:$B$1294,2),VLOOKUP(L55,WTAB!$A$4:$B$1294,2)),"")</f>
        <v>0</v>
      </c>
      <c r="M56" s="56">
        <f>IF(ISNUMBER(M$7),IF(M55&lt;0,1-VLOOKUP(-M55,WTAB!$A$4:$B$1294,2),VLOOKUP(M55,WTAB!$A$4:$B$1294,2)),"")</f>
        <v>0</v>
      </c>
      <c r="N56" s="56">
        <f>IF(ISNUMBER(N$7),IF(N55&lt;0,1-VLOOKUP(-N55,WTAB!$A$4:$B$1294,2),VLOOKUP(N55,WTAB!$A$4:$B$1294,2)),"")</f>
        <v>0</v>
      </c>
      <c r="O56" s="56">
        <f>IF(ISNUMBER(O$7),IF(O55&lt;0,1-VLOOKUP(-O55,WTAB!$A$4:$B$1294,2),VLOOKUP(O55,WTAB!$A$4:$B$1294,2)),"")</f>
        <v>0</v>
      </c>
      <c r="P56" s="68" t="s">
        <v>92</v>
      </c>
      <c r="R56" s="1">
        <f>SUM($A56:$Q56)</f>
        <v>4.997999999999999</v>
      </c>
      <c r="S56" s="1">
        <f>ROUND(($R$7-$R56)/$F$6+0.5,$I$1+1)</f>
        <v>0.5002</v>
      </c>
      <c r="T56" s="12">
        <f>VLOOKUP($S56,WTAB!$I$4:$J$1004,2)</f>
        <v>0</v>
      </c>
      <c r="U56" s="43">
        <f>U54+T56</f>
        <v>2087</v>
      </c>
    </row>
    <row r="57" spans="1:16" ht="12.75">
      <c r="A57" s="58">
        <f>IF(ISNUMBER(A$7),$U56-A$8,"")</f>
        <v>-43</v>
      </c>
      <c r="B57" s="58">
        <f>IF(ISNUMBER(B$7),$U56-B$8,"")</f>
        <v>-474</v>
      </c>
      <c r="C57" s="58">
        <f>IF(ISNUMBER(C$7),$U56-C$8,"")</f>
        <v>-132</v>
      </c>
      <c r="D57" s="58">
        <f>IF(ISNUMBER(D$7),$U56-D$8,"")</f>
        <v>-26</v>
      </c>
      <c r="E57" s="58">
        <f>IF(ISNUMBER(E$7),$U56-E$8,"")</f>
        <v>-174</v>
      </c>
      <c r="F57" s="58">
        <f>IF(ISNUMBER(F$7),$U56-F$8,"")</f>
        <v>-110</v>
      </c>
      <c r="G57" s="58">
        <f>IF(ISNUMBER(G$7),$U56-G$8,"")</f>
        <v>1060</v>
      </c>
      <c r="H57" s="58">
        <f>IF(ISNUMBER(H$7),$U56-H$8,"")</f>
        <v>389</v>
      </c>
      <c r="I57" s="58">
        <f>IF(ISNUMBER(I$7),$U56-I$8,"")</f>
        <v>373</v>
      </c>
      <c r="J57" s="58">
        <f>IF(ISNUMBER(J$7),$U56-J$8,"")</f>
        <v>-160</v>
      </c>
      <c r="K57" s="58">
        <f>IF(ISNUMBER(K$7),$U56-K$8,"")</f>
        <v>0</v>
      </c>
      <c r="L57" s="58">
        <f>IF(ISNUMBER(L$7),$U56-L$8,"")</f>
        <v>0</v>
      </c>
      <c r="M57" s="58">
        <f>IF(ISNUMBER(M$7),$U56-M$8,"")</f>
        <v>0</v>
      </c>
      <c r="N57" s="58">
        <f>IF(ISNUMBER(N$7),$U56-N$8,"")</f>
        <v>0</v>
      </c>
      <c r="O57" s="58">
        <f>IF(ISNUMBER(O$7),$U56-O$8,"")</f>
        <v>0</v>
      </c>
      <c r="P57" s="68" t="s">
        <v>91</v>
      </c>
    </row>
    <row r="58" spans="1:21" ht="12.75">
      <c r="A58" s="56">
        <f>IF(ISNUMBER(A$7),IF(A57&lt;0,1-VLOOKUP(-A57,WTAB!$A$4:$B$1294,2),VLOOKUP(A57,WTAB!$A$4:$B$1294,2)),"")</f>
        <v>0.43999999999999995</v>
      </c>
      <c r="B58" s="56">
        <f>IF(ISNUMBER(B$7),IF(B57&lt;0,1-VLOOKUP(-B57,WTAB!$A$4:$B$1294,2),VLOOKUP(B57,WTAB!$A$4:$B$1294,2)),"")</f>
        <v>0.04699999999999993</v>
      </c>
      <c r="C58" s="56">
        <f>IF(ISNUMBER(C$7),IF(C57&lt;0,1-VLOOKUP(-C57,WTAB!$A$4:$B$1294,2),VLOOKUP(C57,WTAB!$A$4:$B$1294,2)),"")</f>
        <v>0.32099999999999995</v>
      </c>
      <c r="D58" s="56">
        <f>IF(ISNUMBER(D$7),IF(D57&lt;0,1-VLOOKUP(-D57,WTAB!$A$4:$B$1294,2),VLOOKUP(D57,WTAB!$A$4:$B$1294,2)),"")</f>
        <v>0.46399999999999997</v>
      </c>
      <c r="E58" s="56">
        <f>IF(ISNUMBER(E$7),IF(E57&lt;0,1-VLOOKUP(-E57,WTAB!$A$4:$B$1294,2),VLOOKUP(E57,WTAB!$A$4:$B$1294,2)),"")</f>
        <v>0.27</v>
      </c>
      <c r="F58" s="56">
        <f>IF(ISNUMBER(F$7),IF(F57&lt;0,1-VLOOKUP(-F57,WTAB!$A$4:$B$1294,2),VLOOKUP(F57,WTAB!$A$4:$B$1294,2)),"")</f>
        <v>0.349</v>
      </c>
      <c r="G58" s="56">
        <f>IF(ISNUMBER(G$7),IF(G57&lt;0,1-VLOOKUP(-G57,WTAB!$A$4:$B$1294,2),VLOOKUP(G57,WTAB!$A$4:$B$1294,2)),"")</f>
        <v>1</v>
      </c>
      <c r="H58" s="56">
        <f>IF(ISNUMBER(H$7),IF(H57&lt;0,1-VLOOKUP(-H57,WTAB!$A$4:$B$1294,2),VLOOKUP(H57,WTAB!$A$4:$B$1294,2)),"")</f>
        <v>0.915</v>
      </c>
      <c r="I58" s="56">
        <f>IF(ISNUMBER(I$7),IF(I57&lt;0,1-VLOOKUP(-I57,WTAB!$A$4:$B$1294,2),VLOOKUP(I57,WTAB!$A$4:$B$1294,2)),"")</f>
        <v>0.906</v>
      </c>
      <c r="J58" s="56">
        <f>IF(ISNUMBER(J$7),IF(J57&lt;0,1-VLOOKUP(-J57,WTAB!$A$4:$B$1294,2),VLOOKUP(J57,WTAB!$A$4:$B$1294,2)),"")</f>
        <v>0.28600000000000003</v>
      </c>
      <c r="K58" s="56">
        <f>IF(ISNUMBER(K$7),IF(K57&lt;0,1-VLOOKUP(-K57,WTAB!$A$4:$B$1294,2),VLOOKUP(K57,WTAB!$A$4:$B$1294,2)),"")</f>
        <v>0</v>
      </c>
      <c r="L58" s="56">
        <f>IF(ISNUMBER(L$7),IF(L57&lt;0,1-VLOOKUP(-L57,WTAB!$A$4:$B$1294,2),VLOOKUP(L57,WTAB!$A$4:$B$1294,2)),"")</f>
        <v>0</v>
      </c>
      <c r="M58" s="56">
        <f>IF(ISNUMBER(M$7),IF(M57&lt;0,1-VLOOKUP(-M57,WTAB!$A$4:$B$1294,2),VLOOKUP(M57,WTAB!$A$4:$B$1294,2)),"")</f>
        <v>0</v>
      </c>
      <c r="N58" s="56">
        <f>IF(ISNUMBER(N$7),IF(N57&lt;0,1-VLOOKUP(-N57,WTAB!$A$4:$B$1294,2),VLOOKUP(N57,WTAB!$A$4:$B$1294,2)),"")</f>
        <v>0</v>
      </c>
      <c r="O58" s="56">
        <f>IF(ISNUMBER(O$7),IF(O57&lt;0,1-VLOOKUP(-O57,WTAB!$A$4:$B$1294,2),VLOOKUP(O57,WTAB!$A$4:$B$1294,2)),"")</f>
        <v>0</v>
      </c>
      <c r="P58" s="68" t="s">
        <v>92</v>
      </c>
      <c r="R58" s="1">
        <f>SUM($A58:$Q58)</f>
        <v>4.997999999999999</v>
      </c>
      <c r="S58" s="1">
        <f>ROUND(($R$7-$R58)/$F$6+0.5,$I$1+1)</f>
        <v>0.5002</v>
      </c>
      <c r="T58" s="12">
        <f>VLOOKUP($S58,WTAB!$I$4:$J$1004,2)</f>
        <v>0</v>
      </c>
      <c r="U58" s="43">
        <f>U56+T58</f>
        <v>2087</v>
      </c>
    </row>
    <row r="59" spans="1:16" ht="12.75">
      <c r="A59" s="58">
        <f>IF(ISNUMBER(A$7),$U58-A$8,"")</f>
        <v>-43</v>
      </c>
      <c r="B59" s="58">
        <f>IF(ISNUMBER(B$7),$U58-B$8,"")</f>
        <v>-474</v>
      </c>
      <c r="C59" s="58">
        <f>IF(ISNUMBER(C$7),$U58-C$8,"")</f>
        <v>-132</v>
      </c>
      <c r="D59" s="58">
        <f>IF(ISNUMBER(D$7),$U58-D$8,"")</f>
        <v>-26</v>
      </c>
      <c r="E59" s="58">
        <f>IF(ISNUMBER(E$7),$U58-E$8,"")</f>
        <v>-174</v>
      </c>
      <c r="F59" s="58">
        <f>IF(ISNUMBER(F$7),$U58-F$8,"")</f>
        <v>-110</v>
      </c>
      <c r="G59" s="58">
        <f>IF(ISNUMBER(G$7),$U58-G$8,"")</f>
        <v>1060</v>
      </c>
      <c r="H59" s="58">
        <f>IF(ISNUMBER(H$7),$U58-H$8,"")</f>
        <v>389</v>
      </c>
      <c r="I59" s="58">
        <f>IF(ISNUMBER(I$7),$U58-I$8,"")</f>
        <v>373</v>
      </c>
      <c r="J59" s="58">
        <f>IF(ISNUMBER(J$7),$U58-J$8,"")</f>
        <v>-160</v>
      </c>
      <c r="K59" s="58">
        <f>IF(ISNUMBER(K$7),$U58-K$8,"")</f>
        <v>0</v>
      </c>
      <c r="L59" s="58">
        <f>IF(ISNUMBER(L$7),$U58-L$8,"")</f>
        <v>0</v>
      </c>
      <c r="M59" s="58">
        <f>IF(ISNUMBER(M$7),$U58-M$8,"")</f>
        <v>0</v>
      </c>
      <c r="N59" s="58">
        <f>IF(ISNUMBER(N$7),$U58-N$8,"")</f>
        <v>0</v>
      </c>
      <c r="O59" s="58">
        <f>IF(ISNUMBER(O$7),$U58-O$8,"")</f>
        <v>0</v>
      </c>
      <c r="P59" s="68" t="s">
        <v>91</v>
      </c>
    </row>
    <row r="60" spans="1:21" ht="12.75">
      <c r="A60" s="56">
        <f>IF(ISNUMBER(A$7),IF(A59&lt;0,1-VLOOKUP(-A59,WTAB!$A$4:$B$1294,2),VLOOKUP(A59,WTAB!$A$4:$B$1294,2)),"")</f>
        <v>0.43999999999999995</v>
      </c>
      <c r="B60" s="56">
        <f>IF(ISNUMBER(B$7),IF(B59&lt;0,1-VLOOKUP(-B59,WTAB!$A$4:$B$1294,2),VLOOKUP(B59,WTAB!$A$4:$B$1294,2)),"")</f>
        <v>0.04699999999999993</v>
      </c>
      <c r="C60" s="56">
        <f>IF(ISNUMBER(C$7),IF(C59&lt;0,1-VLOOKUP(-C59,WTAB!$A$4:$B$1294,2),VLOOKUP(C59,WTAB!$A$4:$B$1294,2)),"")</f>
        <v>0.32099999999999995</v>
      </c>
      <c r="D60" s="56">
        <f>IF(ISNUMBER(D$7),IF(D59&lt;0,1-VLOOKUP(-D59,WTAB!$A$4:$B$1294,2),VLOOKUP(D59,WTAB!$A$4:$B$1294,2)),"")</f>
        <v>0.46399999999999997</v>
      </c>
      <c r="E60" s="56">
        <f>IF(ISNUMBER(E$7),IF(E59&lt;0,1-VLOOKUP(-E59,WTAB!$A$4:$B$1294,2),VLOOKUP(E59,WTAB!$A$4:$B$1294,2)),"")</f>
        <v>0.27</v>
      </c>
      <c r="F60" s="56">
        <f>IF(ISNUMBER(F$7),IF(F59&lt;0,1-VLOOKUP(-F59,WTAB!$A$4:$B$1294,2),VLOOKUP(F59,WTAB!$A$4:$B$1294,2)),"")</f>
        <v>0.349</v>
      </c>
      <c r="G60" s="56">
        <f>IF(ISNUMBER(G$7),IF(G59&lt;0,1-VLOOKUP(-G59,WTAB!$A$4:$B$1294,2),VLOOKUP(G59,WTAB!$A$4:$B$1294,2)),"")</f>
        <v>1</v>
      </c>
      <c r="H60" s="56">
        <f>IF(ISNUMBER(H$7),IF(H59&lt;0,1-VLOOKUP(-H59,WTAB!$A$4:$B$1294,2),VLOOKUP(H59,WTAB!$A$4:$B$1294,2)),"")</f>
        <v>0.915</v>
      </c>
      <c r="I60" s="56">
        <f>IF(ISNUMBER(I$7),IF(I59&lt;0,1-VLOOKUP(-I59,WTAB!$A$4:$B$1294,2),VLOOKUP(I59,WTAB!$A$4:$B$1294,2)),"")</f>
        <v>0.906</v>
      </c>
      <c r="J60" s="56">
        <f>IF(ISNUMBER(J$7),IF(J59&lt;0,1-VLOOKUP(-J59,WTAB!$A$4:$B$1294,2),VLOOKUP(J59,WTAB!$A$4:$B$1294,2)),"")</f>
        <v>0.28600000000000003</v>
      </c>
      <c r="K60" s="56">
        <f>IF(ISNUMBER(K$7),IF(K59&lt;0,1-VLOOKUP(-K59,WTAB!$A$4:$B$1294,2),VLOOKUP(K59,WTAB!$A$4:$B$1294,2)),"")</f>
        <v>0</v>
      </c>
      <c r="L60" s="56">
        <f>IF(ISNUMBER(L$7),IF(L59&lt;0,1-VLOOKUP(-L59,WTAB!$A$4:$B$1294,2),VLOOKUP(L59,WTAB!$A$4:$B$1294,2)),"")</f>
        <v>0</v>
      </c>
      <c r="M60" s="56">
        <f>IF(ISNUMBER(M$7),IF(M59&lt;0,1-VLOOKUP(-M59,WTAB!$A$4:$B$1294,2),VLOOKUP(M59,WTAB!$A$4:$B$1294,2)),"")</f>
        <v>0</v>
      </c>
      <c r="N60" s="56">
        <f>IF(ISNUMBER(N$7),IF(N59&lt;0,1-VLOOKUP(-N59,WTAB!$A$4:$B$1294,2),VLOOKUP(N59,WTAB!$A$4:$B$1294,2)),"")</f>
        <v>0</v>
      </c>
      <c r="O60" s="56">
        <f>IF(ISNUMBER(O$7),IF(O59&lt;0,1-VLOOKUP(-O59,WTAB!$A$4:$B$1294,2),VLOOKUP(O59,WTAB!$A$4:$B$1294,2)),"")</f>
        <v>0</v>
      </c>
      <c r="P60" s="68" t="s">
        <v>92</v>
      </c>
      <c r="R60" s="1">
        <f>SUM($A60:$Q60)</f>
        <v>4.997999999999999</v>
      </c>
      <c r="S60" s="1">
        <f>ROUND(($R$7-$R60)/$F$6+0.5,$I$1+1)</f>
        <v>0.5002</v>
      </c>
      <c r="T60" s="12">
        <f>VLOOKUP($S60,WTAB!$I$4:$J$1004,2)</f>
        <v>0</v>
      </c>
      <c r="U60" s="43">
        <f>U58+T60</f>
        <v>2087</v>
      </c>
    </row>
    <row r="61" spans="1:16" ht="12.75">
      <c r="A61" s="58">
        <f>IF(ISNUMBER(A$7),$U60-A$8,"")</f>
        <v>-43</v>
      </c>
      <c r="B61" s="58">
        <f>IF(ISNUMBER(B$7),$U60-B$8,"")</f>
        <v>-474</v>
      </c>
      <c r="C61" s="58">
        <f>IF(ISNUMBER(C$7),$U60-C$8,"")</f>
        <v>-132</v>
      </c>
      <c r="D61" s="58">
        <f>IF(ISNUMBER(D$7),$U60-D$8,"")</f>
        <v>-26</v>
      </c>
      <c r="E61" s="58">
        <f>IF(ISNUMBER(E$7),$U60-E$8,"")</f>
        <v>-174</v>
      </c>
      <c r="F61" s="58">
        <f>IF(ISNUMBER(F$7),$U60-F$8,"")</f>
        <v>-110</v>
      </c>
      <c r="G61" s="58">
        <f>IF(ISNUMBER(G$7),$U60-G$8,"")</f>
        <v>1060</v>
      </c>
      <c r="H61" s="58">
        <f>IF(ISNUMBER(H$7),$U60-H$8,"")</f>
        <v>389</v>
      </c>
      <c r="I61" s="58">
        <f>IF(ISNUMBER(I$7),$U60-I$8,"")</f>
        <v>373</v>
      </c>
      <c r="J61" s="58">
        <f>IF(ISNUMBER(J$7),$U60-J$8,"")</f>
        <v>-160</v>
      </c>
      <c r="K61" s="58">
        <f>IF(ISNUMBER(K$7),$U60-K$8,"")</f>
        <v>0</v>
      </c>
      <c r="L61" s="58">
        <f>IF(ISNUMBER(L$7),$U60-L$8,"")</f>
        <v>0</v>
      </c>
      <c r="M61" s="58">
        <f>IF(ISNUMBER(M$7),$U60-M$8,"")</f>
        <v>0</v>
      </c>
      <c r="N61" s="58">
        <f>IF(ISNUMBER(N$7),$U60-N$8,"")</f>
        <v>0</v>
      </c>
      <c r="O61" s="58">
        <f>IF(ISNUMBER(O$7),$U60-O$8,"")</f>
        <v>0</v>
      </c>
      <c r="P61" s="68" t="s">
        <v>91</v>
      </c>
    </row>
    <row r="62" spans="1:21" ht="12.75">
      <c r="A62" s="56">
        <f>IF(ISNUMBER(A$7),IF(A61&lt;0,1-VLOOKUP(-A61,WTAB!$A$4:$B$1294,2),VLOOKUP(A61,WTAB!$A$4:$B$1294,2)),"")</f>
        <v>0.43999999999999995</v>
      </c>
      <c r="B62" s="56">
        <f>IF(ISNUMBER(B$7),IF(B61&lt;0,1-VLOOKUP(-B61,WTAB!$A$4:$B$1294,2),VLOOKUP(B61,WTAB!$A$4:$B$1294,2)),"")</f>
        <v>0.04699999999999993</v>
      </c>
      <c r="C62" s="56">
        <f>IF(ISNUMBER(C$7),IF(C61&lt;0,1-VLOOKUP(-C61,WTAB!$A$4:$B$1294,2),VLOOKUP(C61,WTAB!$A$4:$B$1294,2)),"")</f>
        <v>0.32099999999999995</v>
      </c>
      <c r="D62" s="56">
        <f>IF(ISNUMBER(D$7),IF(D61&lt;0,1-VLOOKUP(-D61,WTAB!$A$4:$B$1294,2),VLOOKUP(D61,WTAB!$A$4:$B$1294,2)),"")</f>
        <v>0.46399999999999997</v>
      </c>
      <c r="E62" s="56">
        <f>IF(ISNUMBER(E$7),IF(E61&lt;0,1-VLOOKUP(-E61,WTAB!$A$4:$B$1294,2),VLOOKUP(E61,WTAB!$A$4:$B$1294,2)),"")</f>
        <v>0.27</v>
      </c>
      <c r="F62" s="56">
        <f>IF(ISNUMBER(F$7),IF(F61&lt;0,1-VLOOKUP(-F61,WTAB!$A$4:$B$1294,2),VLOOKUP(F61,WTAB!$A$4:$B$1294,2)),"")</f>
        <v>0.349</v>
      </c>
      <c r="G62" s="56">
        <f>IF(ISNUMBER(G$7),IF(G61&lt;0,1-VLOOKUP(-G61,WTAB!$A$4:$B$1294,2),VLOOKUP(G61,WTAB!$A$4:$B$1294,2)),"")</f>
        <v>1</v>
      </c>
      <c r="H62" s="56">
        <f>IF(ISNUMBER(H$7),IF(H61&lt;0,1-VLOOKUP(-H61,WTAB!$A$4:$B$1294,2),VLOOKUP(H61,WTAB!$A$4:$B$1294,2)),"")</f>
        <v>0.915</v>
      </c>
      <c r="I62" s="56">
        <f>IF(ISNUMBER(I$7),IF(I61&lt;0,1-VLOOKUP(-I61,WTAB!$A$4:$B$1294,2),VLOOKUP(I61,WTAB!$A$4:$B$1294,2)),"")</f>
        <v>0.906</v>
      </c>
      <c r="J62" s="56">
        <f>IF(ISNUMBER(J$7),IF(J61&lt;0,1-VLOOKUP(-J61,WTAB!$A$4:$B$1294,2),VLOOKUP(J61,WTAB!$A$4:$B$1294,2)),"")</f>
        <v>0.28600000000000003</v>
      </c>
      <c r="K62" s="56">
        <f>IF(ISNUMBER(K$7),IF(K61&lt;0,1-VLOOKUP(-K61,WTAB!$A$4:$B$1294,2),VLOOKUP(K61,WTAB!$A$4:$B$1294,2)),"")</f>
        <v>0</v>
      </c>
      <c r="L62" s="56">
        <f>IF(ISNUMBER(L$7),IF(L61&lt;0,1-VLOOKUP(-L61,WTAB!$A$4:$B$1294,2),VLOOKUP(L61,WTAB!$A$4:$B$1294,2)),"")</f>
        <v>0</v>
      </c>
      <c r="M62" s="56">
        <f>IF(ISNUMBER(M$7),IF(M61&lt;0,1-VLOOKUP(-M61,WTAB!$A$4:$B$1294,2),VLOOKUP(M61,WTAB!$A$4:$B$1294,2)),"")</f>
        <v>0</v>
      </c>
      <c r="N62" s="56">
        <f>IF(ISNUMBER(N$7),IF(N61&lt;0,1-VLOOKUP(-N61,WTAB!$A$4:$B$1294,2),VLOOKUP(N61,WTAB!$A$4:$B$1294,2)),"")</f>
        <v>0</v>
      </c>
      <c r="O62" s="56">
        <f>IF(ISNUMBER(O$7),IF(O61&lt;0,1-VLOOKUP(-O61,WTAB!$A$4:$B$1294,2),VLOOKUP(O61,WTAB!$A$4:$B$1294,2)),"")</f>
        <v>0</v>
      </c>
      <c r="P62" s="68" t="s">
        <v>92</v>
      </c>
      <c r="R62" s="1">
        <f>SUM($A62:$Q62)</f>
        <v>4.997999999999999</v>
      </c>
      <c r="S62" s="1">
        <f>ROUND(($R$7-$R62)/$F$6+0.5,$I$1+1)</f>
        <v>0.5002</v>
      </c>
      <c r="T62" s="12">
        <f>VLOOKUP($S62,WTAB!$I$4:$J$1004,2)</f>
        <v>0</v>
      </c>
      <c r="U62" s="43">
        <f>U60+T62</f>
        <v>2087</v>
      </c>
    </row>
    <row r="63" spans="1:16" ht="12.75">
      <c r="A63" s="58">
        <f>IF(ISNUMBER(A$7),$U62-A$8,"")</f>
        <v>-43</v>
      </c>
      <c r="B63" s="58">
        <f>IF(ISNUMBER(B$7),$U62-B$8,"")</f>
        <v>-474</v>
      </c>
      <c r="C63" s="58">
        <f>IF(ISNUMBER(C$7),$U62-C$8,"")</f>
        <v>-132</v>
      </c>
      <c r="D63" s="58">
        <f>IF(ISNUMBER(D$7),$U62-D$8,"")</f>
        <v>-26</v>
      </c>
      <c r="E63" s="58">
        <f>IF(ISNUMBER(E$7),$U62-E$8,"")</f>
        <v>-174</v>
      </c>
      <c r="F63" s="58">
        <f>IF(ISNUMBER(F$7),$U62-F$8,"")</f>
        <v>-110</v>
      </c>
      <c r="G63" s="58">
        <f>IF(ISNUMBER(G$7),$U62-G$8,"")</f>
        <v>1060</v>
      </c>
      <c r="H63" s="58">
        <f>IF(ISNUMBER(H$7),$U62-H$8,"")</f>
        <v>389</v>
      </c>
      <c r="I63" s="58">
        <f>IF(ISNUMBER(I$7),$U62-I$8,"")</f>
        <v>373</v>
      </c>
      <c r="J63" s="58">
        <f>IF(ISNUMBER(J$7),$U62-J$8,"")</f>
        <v>-160</v>
      </c>
      <c r="K63" s="58">
        <f>IF(ISNUMBER(K$7),$U62-K$8,"")</f>
        <v>0</v>
      </c>
      <c r="L63" s="58">
        <f>IF(ISNUMBER(L$7),$U62-L$8,"")</f>
        <v>0</v>
      </c>
      <c r="M63" s="58">
        <f>IF(ISNUMBER(M$7),$U62-M$8,"")</f>
        <v>0</v>
      </c>
      <c r="N63" s="58">
        <f>IF(ISNUMBER(N$7),$U62-N$8,"")</f>
        <v>0</v>
      </c>
      <c r="O63" s="58">
        <f>IF(ISNUMBER(O$7),$U62-O$8,"")</f>
        <v>0</v>
      </c>
      <c r="P63" s="68" t="s">
        <v>91</v>
      </c>
    </row>
    <row r="64" spans="1:21" ht="12.75">
      <c r="A64" s="56">
        <f>IF(ISNUMBER(A$7),IF(A63&lt;0,1-VLOOKUP(-A63,WTAB!$A$4:$B$1294,2),VLOOKUP(A63,WTAB!$A$4:$B$1294,2)),"")</f>
        <v>0.43999999999999995</v>
      </c>
      <c r="B64" s="56">
        <f>IF(ISNUMBER(B$7),IF(B63&lt;0,1-VLOOKUP(-B63,WTAB!$A$4:$B$1294,2),VLOOKUP(B63,WTAB!$A$4:$B$1294,2)),"")</f>
        <v>0.04699999999999993</v>
      </c>
      <c r="C64" s="56">
        <f>IF(ISNUMBER(C$7),IF(C63&lt;0,1-VLOOKUP(-C63,WTAB!$A$4:$B$1294,2),VLOOKUP(C63,WTAB!$A$4:$B$1294,2)),"")</f>
        <v>0.32099999999999995</v>
      </c>
      <c r="D64" s="56">
        <f>IF(ISNUMBER(D$7),IF(D63&lt;0,1-VLOOKUP(-D63,WTAB!$A$4:$B$1294,2),VLOOKUP(D63,WTAB!$A$4:$B$1294,2)),"")</f>
        <v>0.46399999999999997</v>
      </c>
      <c r="E64" s="56">
        <f>IF(ISNUMBER(E$7),IF(E63&lt;0,1-VLOOKUP(-E63,WTAB!$A$4:$B$1294,2),VLOOKUP(E63,WTAB!$A$4:$B$1294,2)),"")</f>
        <v>0.27</v>
      </c>
      <c r="F64" s="56">
        <f>IF(ISNUMBER(F$7),IF(F63&lt;0,1-VLOOKUP(-F63,WTAB!$A$4:$B$1294,2),VLOOKUP(F63,WTAB!$A$4:$B$1294,2)),"")</f>
        <v>0.349</v>
      </c>
      <c r="G64" s="56">
        <f>IF(ISNUMBER(G$7),IF(G63&lt;0,1-VLOOKUP(-G63,WTAB!$A$4:$B$1294,2),VLOOKUP(G63,WTAB!$A$4:$B$1294,2)),"")</f>
        <v>1</v>
      </c>
      <c r="H64" s="56">
        <f>IF(ISNUMBER(H$7),IF(H63&lt;0,1-VLOOKUP(-H63,WTAB!$A$4:$B$1294,2),VLOOKUP(H63,WTAB!$A$4:$B$1294,2)),"")</f>
        <v>0.915</v>
      </c>
      <c r="I64" s="56">
        <f>IF(ISNUMBER(I$7),IF(I63&lt;0,1-VLOOKUP(-I63,WTAB!$A$4:$B$1294,2),VLOOKUP(I63,WTAB!$A$4:$B$1294,2)),"")</f>
        <v>0.906</v>
      </c>
      <c r="J64" s="56">
        <f>IF(ISNUMBER(J$7),IF(J63&lt;0,1-VLOOKUP(-J63,WTAB!$A$4:$B$1294,2),VLOOKUP(J63,WTAB!$A$4:$B$1294,2)),"")</f>
        <v>0.28600000000000003</v>
      </c>
      <c r="K64" s="56">
        <f>IF(ISNUMBER(K$7),IF(K63&lt;0,1-VLOOKUP(-K63,WTAB!$A$4:$B$1294,2),VLOOKUP(K63,WTAB!$A$4:$B$1294,2)),"")</f>
        <v>0</v>
      </c>
      <c r="L64" s="56">
        <f>IF(ISNUMBER(L$7),IF(L63&lt;0,1-VLOOKUP(-L63,WTAB!$A$4:$B$1294,2),VLOOKUP(L63,WTAB!$A$4:$B$1294,2)),"")</f>
        <v>0</v>
      </c>
      <c r="M64" s="56">
        <f>IF(ISNUMBER(M$7),IF(M63&lt;0,1-VLOOKUP(-M63,WTAB!$A$4:$B$1294,2),VLOOKUP(M63,WTAB!$A$4:$B$1294,2)),"")</f>
        <v>0</v>
      </c>
      <c r="N64" s="56">
        <f>IF(ISNUMBER(N$7),IF(N63&lt;0,1-VLOOKUP(-N63,WTAB!$A$4:$B$1294,2),VLOOKUP(N63,WTAB!$A$4:$B$1294,2)),"")</f>
        <v>0</v>
      </c>
      <c r="O64" s="56">
        <f>IF(ISNUMBER(O$7),IF(O63&lt;0,1-VLOOKUP(-O63,WTAB!$A$4:$B$1294,2),VLOOKUP(O63,WTAB!$A$4:$B$1294,2)),"")</f>
        <v>0</v>
      </c>
      <c r="P64" s="68" t="s">
        <v>92</v>
      </c>
      <c r="R64" s="1">
        <f>SUM($A64:$Q64)</f>
        <v>4.997999999999999</v>
      </c>
      <c r="S64" s="1">
        <f>ROUND(($R$7-$R64)/$F$6+0.5,$I$1+1)</f>
        <v>0.5002</v>
      </c>
      <c r="T64" s="12">
        <f>VLOOKUP($S64,WTAB!$I$4:$J$1004,2)</f>
        <v>0</v>
      </c>
      <c r="U64" s="43">
        <f>U62+T64</f>
        <v>2087</v>
      </c>
    </row>
    <row r="65" spans="1:16" ht="12.75">
      <c r="A65" s="58">
        <f>IF(ISNUMBER(A$7),$U64-A$8,"")</f>
        <v>-43</v>
      </c>
      <c r="B65" s="58">
        <f>IF(ISNUMBER(B$7),$U64-B$8,"")</f>
        <v>-474</v>
      </c>
      <c r="C65" s="58">
        <f>IF(ISNUMBER(C$7),$U64-C$8,"")</f>
        <v>-132</v>
      </c>
      <c r="D65" s="58">
        <f>IF(ISNUMBER(D$7),$U64-D$8,"")</f>
        <v>-26</v>
      </c>
      <c r="E65" s="58">
        <f>IF(ISNUMBER(E$7),$U64-E$8,"")</f>
        <v>-174</v>
      </c>
      <c r="F65" s="58">
        <f>IF(ISNUMBER(F$7),$U64-F$8,"")</f>
        <v>-110</v>
      </c>
      <c r="G65" s="58">
        <f>IF(ISNUMBER(G$7),$U64-G$8,"")</f>
        <v>1060</v>
      </c>
      <c r="H65" s="58">
        <f>IF(ISNUMBER(H$7),$U64-H$8,"")</f>
        <v>389</v>
      </c>
      <c r="I65" s="58">
        <f>IF(ISNUMBER(I$7),$U64-I$8,"")</f>
        <v>373</v>
      </c>
      <c r="J65" s="58">
        <f>IF(ISNUMBER(J$7),$U64-J$8,"")</f>
        <v>-160</v>
      </c>
      <c r="K65" s="58">
        <f>IF(ISNUMBER(K$7),$U64-K$8,"")</f>
        <v>0</v>
      </c>
      <c r="L65" s="58">
        <f>IF(ISNUMBER(L$7),$U64-L$8,"")</f>
        <v>0</v>
      </c>
      <c r="M65" s="58">
        <f>IF(ISNUMBER(M$7),$U64-M$8,"")</f>
        <v>0</v>
      </c>
      <c r="N65" s="58">
        <f>IF(ISNUMBER(N$7),$U64-N$8,"")</f>
        <v>0</v>
      </c>
      <c r="O65" s="58">
        <f>IF(ISNUMBER(O$7),$U64-O$8,"")</f>
        <v>0</v>
      </c>
      <c r="P65" s="68" t="s">
        <v>91</v>
      </c>
    </row>
    <row r="66" spans="1:21" ht="12.75">
      <c r="A66" s="56">
        <f>IF(ISNUMBER(A$7),IF(A65&lt;0,1-VLOOKUP(-A65,WTAB!$A$4:$B$1294,2),VLOOKUP(A65,WTAB!$A$4:$B$1294,2)),"")</f>
        <v>0.43999999999999995</v>
      </c>
      <c r="B66" s="56">
        <f>IF(ISNUMBER(B$7),IF(B65&lt;0,1-VLOOKUP(-B65,WTAB!$A$4:$B$1294,2),VLOOKUP(B65,WTAB!$A$4:$B$1294,2)),"")</f>
        <v>0.04699999999999993</v>
      </c>
      <c r="C66" s="56">
        <f>IF(ISNUMBER(C$7),IF(C65&lt;0,1-VLOOKUP(-C65,WTAB!$A$4:$B$1294,2),VLOOKUP(C65,WTAB!$A$4:$B$1294,2)),"")</f>
        <v>0.32099999999999995</v>
      </c>
      <c r="D66" s="56">
        <f>IF(ISNUMBER(D$7),IF(D65&lt;0,1-VLOOKUP(-D65,WTAB!$A$4:$B$1294,2),VLOOKUP(D65,WTAB!$A$4:$B$1294,2)),"")</f>
        <v>0.46399999999999997</v>
      </c>
      <c r="E66" s="56">
        <f>IF(ISNUMBER(E$7),IF(E65&lt;0,1-VLOOKUP(-E65,WTAB!$A$4:$B$1294,2),VLOOKUP(E65,WTAB!$A$4:$B$1294,2)),"")</f>
        <v>0.27</v>
      </c>
      <c r="F66" s="56">
        <f>IF(ISNUMBER(F$7),IF(F65&lt;0,1-VLOOKUP(-F65,WTAB!$A$4:$B$1294,2),VLOOKUP(F65,WTAB!$A$4:$B$1294,2)),"")</f>
        <v>0.349</v>
      </c>
      <c r="G66" s="56">
        <f>IF(ISNUMBER(G$7),IF(G65&lt;0,1-VLOOKUP(-G65,WTAB!$A$4:$B$1294,2),VLOOKUP(G65,WTAB!$A$4:$B$1294,2)),"")</f>
        <v>1</v>
      </c>
      <c r="H66" s="56">
        <f>IF(ISNUMBER(H$7),IF(H65&lt;0,1-VLOOKUP(-H65,WTAB!$A$4:$B$1294,2),VLOOKUP(H65,WTAB!$A$4:$B$1294,2)),"")</f>
        <v>0.915</v>
      </c>
      <c r="I66" s="56">
        <f>IF(ISNUMBER(I$7),IF(I65&lt;0,1-VLOOKUP(-I65,WTAB!$A$4:$B$1294,2),VLOOKUP(I65,WTAB!$A$4:$B$1294,2)),"")</f>
        <v>0.906</v>
      </c>
      <c r="J66" s="56">
        <f>IF(ISNUMBER(J$7),IF(J65&lt;0,1-VLOOKUP(-J65,WTAB!$A$4:$B$1294,2),VLOOKUP(J65,WTAB!$A$4:$B$1294,2)),"")</f>
        <v>0.28600000000000003</v>
      </c>
      <c r="K66" s="56">
        <f>IF(ISNUMBER(K$7),IF(K65&lt;0,1-VLOOKUP(-K65,WTAB!$A$4:$B$1294,2),VLOOKUP(K65,WTAB!$A$4:$B$1294,2)),"")</f>
        <v>0</v>
      </c>
      <c r="L66" s="56">
        <f>IF(ISNUMBER(L$7),IF(L65&lt;0,1-VLOOKUP(-L65,WTAB!$A$4:$B$1294,2),VLOOKUP(L65,WTAB!$A$4:$B$1294,2)),"")</f>
        <v>0</v>
      </c>
      <c r="M66" s="56">
        <f>IF(ISNUMBER(M$7),IF(M65&lt;0,1-VLOOKUP(-M65,WTAB!$A$4:$B$1294,2),VLOOKUP(M65,WTAB!$A$4:$B$1294,2)),"")</f>
        <v>0</v>
      </c>
      <c r="N66" s="56">
        <f>IF(ISNUMBER(N$7),IF(N65&lt;0,1-VLOOKUP(-N65,WTAB!$A$4:$B$1294,2),VLOOKUP(N65,WTAB!$A$4:$B$1294,2)),"")</f>
        <v>0</v>
      </c>
      <c r="O66" s="56">
        <f>IF(ISNUMBER(O$7),IF(O65&lt;0,1-VLOOKUP(-O65,WTAB!$A$4:$B$1294,2),VLOOKUP(O65,WTAB!$A$4:$B$1294,2)),"")</f>
        <v>0</v>
      </c>
      <c r="P66" s="68" t="s">
        <v>92</v>
      </c>
      <c r="R66" s="1">
        <f>SUM($A66:$Q66)</f>
        <v>4.997999999999999</v>
      </c>
      <c r="S66" s="1">
        <f>ROUND(($R$7-$R66)/$F$6+0.5,$I$1+1)</f>
        <v>0.5002</v>
      </c>
      <c r="T66" s="12">
        <f>VLOOKUP($S66,WTAB!$I$4:$J$1004,2)</f>
        <v>0</v>
      </c>
      <c r="U66" s="43">
        <f>U64+T66</f>
        <v>2087</v>
      </c>
    </row>
    <row r="67" spans="1:16" ht="12.75">
      <c r="A67" s="58">
        <f>IF(ISNUMBER(A$7),$U66-A$8,"")</f>
        <v>-43</v>
      </c>
      <c r="B67" s="58">
        <f>IF(ISNUMBER(B$7),$U66-B$8,"")</f>
        <v>-474</v>
      </c>
      <c r="C67" s="58">
        <f>IF(ISNUMBER(C$7),$U66-C$8,"")</f>
        <v>-132</v>
      </c>
      <c r="D67" s="58">
        <f>IF(ISNUMBER(D$7),$U66-D$8,"")</f>
        <v>-26</v>
      </c>
      <c r="E67" s="58">
        <f>IF(ISNUMBER(E$7),$U66-E$8,"")</f>
        <v>-174</v>
      </c>
      <c r="F67" s="58">
        <f>IF(ISNUMBER(F$7),$U66-F$8,"")</f>
        <v>-110</v>
      </c>
      <c r="G67" s="58">
        <f>IF(ISNUMBER(G$7),$U66-G$8,"")</f>
        <v>1060</v>
      </c>
      <c r="H67" s="58">
        <f>IF(ISNUMBER(H$7),$U66-H$8,"")</f>
        <v>389</v>
      </c>
      <c r="I67" s="58">
        <f>IF(ISNUMBER(I$7),$U66-I$8,"")</f>
        <v>373</v>
      </c>
      <c r="J67" s="58">
        <f>IF(ISNUMBER(J$7),$U66-J$8,"")</f>
        <v>-160</v>
      </c>
      <c r="K67" s="58">
        <f>IF(ISNUMBER(K$7),$U66-K$8,"")</f>
        <v>0</v>
      </c>
      <c r="L67" s="58">
        <f>IF(ISNUMBER(L$7),$U66-L$8,"")</f>
        <v>0</v>
      </c>
      <c r="M67" s="58">
        <f>IF(ISNUMBER(M$7),$U66-M$8,"")</f>
        <v>0</v>
      </c>
      <c r="N67" s="58">
        <f>IF(ISNUMBER(N$7),$U66-N$8,"")</f>
        <v>0</v>
      </c>
      <c r="O67" s="58">
        <f>IF(ISNUMBER(O$7),$U66-O$8,"")</f>
        <v>0</v>
      </c>
      <c r="P67" s="68" t="s">
        <v>91</v>
      </c>
    </row>
    <row r="68" spans="1:21" ht="12.75">
      <c r="A68" s="56">
        <f>IF(ISNUMBER(A$7),IF(A67&lt;0,1-VLOOKUP(-A67,WTAB!$A$4:$B$1294,2),VLOOKUP(A67,WTAB!$A$4:$B$1294,2)),"")</f>
        <v>0.43999999999999995</v>
      </c>
      <c r="B68" s="56">
        <f>IF(ISNUMBER(B$7),IF(B67&lt;0,1-VLOOKUP(-B67,WTAB!$A$4:$B$1294,2),VLOOKUP(B67,WTAB!$A$4:$B$1294,2)),"")</f>
        <v>0.04699999999999993</v>
      </c>
      <c r="C68" s="56">
        <f>IF(ISNUMBER(C$7),IF(C67&lt;0,1-VLOOKUP(-C67,WTAB!$A$4:$B$1294,2),VLOOKUP(C67,WTAB!$A$4:$B$1294,2)),"")</f>
        <v>0.32099999999999995</v>
      </c>
      <c r="D68" s="56">
        <f>IF(ISNUMBER(D$7),IF(D67&lt;0,1-VLOOKUP(-D67,WTAB!$A$4:$B$1294,2),VLOOKUP(D67,WTAB!$A$4:$B$1294,2)),"")</f>
        <v>0.46399999999999997</v>
      </c>
      <c r="E68" s="56">
        <f>IF(ISNUMBER(E$7),IF(E67&lt;0,1-VLOOKUP(-E67,WTAB!$A$4:$B$1294,2),VLOOKUP(E67,WTAB!$A$4:$B$1294,2)),"")</f>
        <v>0.27</v>
      </c>
      <c r="F68" s="56">
        <f>IF(ISNUMBER(F$7),IF(F67&lt;0,1-VLOOKUP(-F67,WTAB!$A$4:$B$1294,2),VLOOKUP(F67,WTAB!$A$4:$B$1294,2)),"")</f>
        <v>0.349</v>
      </c>
      <c r="G68" s="56">
        <f>IF(ISNUMBER(G$7),IF(G67&lt;0,1-VLOOKUP(-G67,WTAB!$A$4:$B$1294,2),VLOOKUP(G67,WTAB!$A$4:$B$1294,2)),"")</f>
        <v>1</v>
      </c>
      <c r="H68" s="56">
        <f>IF(ISNUMBER(H$7),IF(H67&lt;0,1-VLOOKUP(-H67,WTAB!$A$4:$B$1294,2),VLOOKUP(H67,WTAB!$A$4:$B$1294,2)),"")</f>
        <v>0.915</v>
      </c>
      <c r="I68" s="56">
        <f>IF(ISNUMBER(I$7),IF(I67&lt;0,1-VLOOKUP(-I67,WTAB!$A$4:$B$1294,2),VLOOKUP(I67,WTAB!$A$4:$B$1294,2)),"")</f>
        <v>0.906</v>
      </c>
      <c r="J68" s="56">
        <f>IF(ISNUMBER(J$7),IF(J67&lt;0,1-VLOOKUP(-J67,WTAB!$A$4:$B$1294,2),VLOOKUP(J67,WTAB!$A$4:$B$1294,2)),"")</f>
        <v>0.28600000000000003</v>
      </c>
      <c r="K68" s="56">
        <f>IF(ISNUMBER(K$7),IF(K67&lt;0,1-VLOOKUP(-K67,WTAB!$A$4:$B$1294,2),VLOOKUP(K67,WTAB!$A$4:$B$1294,2)),"")</f>
        <v>0</v>
      </c>
      <c r="L68" s="56">
        <f>IF(ISNUMBER(L$7),IF(L67&lt;0,1-VLOOKUP(-L67,WTAB!$A$4:$B$1294,2),VLOOKUP(L67,WTAB!$A$4:$B$1294,2)),"")</f>
        <v>0</v>
      </c>
      <c r="M68" s="56">
        <f>IF(ISNUMBER(M$7),IF(M67&lt;0,1-VLOOKUP(-M67,WTAB!$A$4:$B$1294,2),VLOOKUP(M67,WTAB!$A$4:$B$1294,2)),"")</f>
        <v>0</v>
      </c>
      <c r="N68" s="56">
        <f>IF(ISNUMBER(N$7),IF(N67&lt;0,1-VLOOKUP(-N67,WTAB!$A$4:$B$1294,2),VLOOKUP(N67,WTAB!$A$4:$B$1294,2)),"")</f>
        <v>0</v>
      </c>
      <c r="O68" s="56">
        <f>IF(ISNUMBER(O$7),IF(O67&lt;0,1-VLOOKUP(-O67,WTAB!$A$4:$B$1294,2),VLOOKUP(O67,WTAB!$A$4:$B$1294,2)),"")</f>
        <v>0</v>
      </c>
      <c r="P68" s="68" t="s">
        <v>92</v>
      </c>
      <c r="R68" s="1">
        <f>SUM($A68:$Q68)</f>
        <v>4.997999999999999</v>
      </c>
      <c r="S68" s="1">
        <f>ROUND(($R$7-$R68)/$F$6+0.5,$I$1+1)</f>
        <v>0.5002</v>
      </c>
      <c r="T68" s="12">
        <f>VLOOKUP($S68,WTAB!$I$4:$J$1004,2)</f>
        <v>0</v>
      </c>
      <c r="U68" s="43">
        <f>U66+T68</f>
        <v>2087</v>
      </c>
    </row>
    <row r="69" spans="1:16" ht="12.75">
      <c r="A69" s="58">
        <f>IF(ISNUMBER(A$7),$U68-A$8,"")</f>
        <v>-43</v>
      </c>
      <c r="B69" s="58">
        <f>IF(ISNUMBER(B$7),$U68-B$8,"")</f>
        <v>-474</v>
      </c>
      <c r="C69" s="58">
        <f>IF(ISNUMBER(C$7),$U68-C$8,"")</f>
        <v>-132</v>
      </c>
      <c r="D69" s="58">
        <f>IF(ISNUMBER(D$7),$U68-D$8,"")</f>
        <v>-26</v>
      </c>
      <c r="E69" s="58">
        <f>IF(ISNUMBER(E$7),$U68-E$8,"")</f>
        <v>-174</v>
      </c>
      <c r="F69" s="58">
        <f>IF(ISNUMBER(F$7),$U68-F$8,"")</f>
        <v>-110</v>
      </c>
      <c r="G69" s="58">
        <f>IF(ISNUMBER(G$7),$U68-G$8,"")</f>
        <v>1060</v>
      </c>
      <c r="H69" s="58">
        <f>IF(ISNUMBER(H$7),$U68-H$8,"")</f>
        <v>389</v>
      </c>
      <c r="I69" s="58">
        <f>IF(ISNUMBER(I$7),$U68-I$8,"")</f>
        <v>373</v>
      </c>
      <c r="J69" s="58">
        <f>IF(ISNUMBER(J$7),$U68-J$8,"")</f>
        <v>-160</v>
      </c>
      <c r="K69" s="58">
        <f>IF(ISNUMBER(K$7),$U68-K$8,"")</f>
        <v>0</v>
      </c>
      <c r="L69" s="58">
        <f>IF(ISNUMBER(L$7),$U68-L$8,"")</f>
        <v>0</v>
      </c>
      <c r="M69" s="58">
        <f>IF(ISNUMBER(M$7),$U68-M$8,"")</f>
        <v>0</v>
      </c>
      <c r="N69" s="58">
        <f>IF(ISNUMBER(N$7),$U68-N$8,"")</f>
        <v>0</v>
      </c>
      <c r="O69" s="58">
        <f>IF(ISNUMBER(O$7),$U68-O$8,"")</f>
        <v>0</v>
      </c>
      <c r="P69" s="68" t="s">
        <v>91</v>
      </c>
    </row>
    <row r="70" spans="1:21" ht="12.75">
      <c r="A70" s="56">
        <f>IF(ISNUMBER(A$7),IF(A69&lt;0,1-VLOOKUP(-A69,WTAB!$A$4:$B$1294,2),VLOOKUP(A69,WTAB!$A$4:$B$1294,2)),"")</f>
        <v>0.43999999999999995</v>
      </c>
      <c r="B70" s="56">
        <f>IF(ISNUMBER(B$7),IF(B69&lt;0,1-VLOOKUP(-B69,WTAB!$A$4:$B$1294,2),VLOOKUP(B69,WTAB!$A$4:$B$1294,2)),"")</f>
        <v>0.04699999999999993</v>
      </c>
      <c r="C70" s="56">
        <f>IF(ISNUMBER(C$7),IF(C69&lt;0,1-VLOOKUP(-C69,WTAB!$A$4:$B$1294,2),VLOOKUP(C69,WTAB!$A$4:$B$1294,2)),"")</f>
        <v>0.32099999999999995</v>
      </c>
      <c r="D70" s="56">
        <f>IF(ISNUMBER(D$7),IF(D69&lt;0,1-VLOOKUP(-D69,WTAB!$A$4:$B$1294,2),VLOOKUP(D69,WTAB!$A$4:$B$1294,2)),"")</f>
        <v>0.46399999999999997</v>
      </c>
      <c r="E70" s="56">
        <f>IF(ISNUMBER(E$7),IF(E69&lt;0,1-VLOOKUP(-E69,WTAB!$A$4:$B$1294,2),VLOOKUP(E69,WTAB!$A$4:$B$1294,2)),"")</f>
        <v>0.27</v>
      </c>
      <c r="F70" s="56">
        <f>IF(ISNUMBER(F$7),IF(F69&lt;0,1-VLOOKUP(-F69,WTAB!$A$4:$B$1294,2),VLOOKUP(F69,WTAB!$A$4:$B$1294,2)),"")</f>
        <v>0.349</v>
      </c>
      <c r="G70" s="56">
        <f>IF(ISNUMBER(G$7),IF(G69&lt;0,1-VLOOKUP(-G69,WTAB!$A$4:$B$1294,2),VLOOKUP(G69,WTAB!$A$4:$B$1294,2)),"")</f>
        <v>1</v>
      </c>
      <c r="H70" s="56">
        <f>IF(ISNUMBER(H$7),IF(H69&lt;0,1-VLOOKUP(-H69,WTAB!$A$4:$B$1294,2),VLOOKUP(H69,WTAB!$A$4:$B$1294,2)),"")</f>
        <v>0.915</v>
      </c>
      <c r="I70" s="56">
        <f>IF(ISNUMBER(I$7),IF(I69&lt;0,1-VLOOKUP(-I69,WTAB!$A$4:$B$1294,2),VLOOKUP(I69,WTAB!$A$4:$B$1294,2)),"")</f>
        <v>0.906</v>
      </c>
      <c r="J70" s="56">
        <f>IF(ISNUMBER(J$7),IF(J69&lt;0,1-VLOOKUP(-J69,WTAB!$A$4:$B$1294,2),VLOOKUP(J69,WTAB!$A$4:$B$1294,2)),"")</f>
        <v>0.28600000000000003</v>
      </c>
      <c r="K70" s="56">
        <f>IF(ISNUMBER(K$7),IF(K69&lt;0,1-VLOOKUP(-K69,WTAB!$A$4:$B$1294,2),VLOOKUP(K69,WTAB!$A$4:$B$1294,2)),"")</f>
        <v>0</v>
      </c>
      <c r="L70" s="56">
        <f>IF(ISNUMBER(L$7),IF(L69&lt;0,1-VLOOKUP(-L69,WTAB!$A$4:$B$1294,2),VLOOKUP(L69,WTAB!$A$4:$B$1294,2)),"")</f>
        <v>0</v>
      </c>
      <c r="M70" s="56">
        <f>IF(ISNUMBER(M$7),IF(M69&lt;0,1-VLOOKUP(-M69,WTAB!$A$4:$B$1294,2),VLOOKUP(M69,WTAB!$A$4:$B$1294,2)),"")</f>
        <v>0</v>
      </c>
      <c r="N70" s="56">
        <f>IF(ISNUMBER(N$7),IF(N69&lt;0,1-VLOOKUP(-N69,WTAB!$A$4:$B$1294,2),VLOOKUP(N69,WTAB!$A$4:$B$1294,2)),"")</f>
        <v>0</v>
      </c>
      <c r="O70" s="56">
        <f>IF(ISNUMBER(O$7),IF(O69&lt;0,1-VLOOKUP(-O69,WTAB!$A$4:$B$1294,2),VLOOKUP(O69,WTAB!$A$4:$B$1294,2)),"")</f>
        <v>0</v>
      </c>
      <c r="P70" s="68" t="s">
        <v>92</v>
      </c>
      <c r="R70" s="1">
        <f>SUM($A70:$Q70)</f>
        <v>4.997999999999999</v>
      </c>
      <c r="S70" s="1">
        <f>ROUND(($R$7-$R70)/$F$6+0.5,$I$1+1)</f>
        <v>0.5002</v>
      </c>
      <c r="T70" s="12">
        <f>VLOOKUP($S70,WTAB!$I$4:$J$1004,2)</f>
        <v>0</v>
      </c>
      <c r="U70" s="43">
        <f>U68+T70</f>
        <v>2087</v>
      </c>
    </row>
    <row r="71" spans="1:16" ht="12.75">
      <c r="A71" s="58">
        <f>IF(ISNUMBER(A$7),$U70-A$8,"")</f>
        <v>-43</v>
      </c>
      <c r="B71" s="58">
        <f>IF(ISNUMBER(B$7),$U70-B$8,"")</f>
        <v>-474</v>
      </c>
      <c r="C71" s="58">
        <f>IF(ISNUMBER(C$7),$U70-C$8,"")</f>
        <v>-132</v>
      </c>
      <c r="D71" s="58">
        <f>IF(ISNUMBER(D$7),$U70-D$8,"")</f>
        <v>-26</v>
      </c>
      <c r="E71" s="58">
        <f>IF(ISNUMBER(E$7),$U70-E$8,"")</f>
        <v>-174</v>
      </c>
      <c r="F71" s="58">
        <f>IF(ISNUMBER(F$7),$U70-F$8,"")</f>
        <v>-110</v>
      </c>
      <c r="G71" s="58">
        <f>IF(ISNUMBER(G$7),$U70-G$8,"")</f>
        <v>1060</v>
      </c>
      <c r="H71" s="58">
        <f>IF(ISNUMBER(H$7),$U70-H$8,"")</f>
        <v>389</v>
      </c>
      <c r="I71" s="58">
        <f>IF(ISNUMBER(I$7),$U70-I$8,"")</f>
        <v>373</v>
      </c>
      <c r="J71" s="58">
        <f>IF(ISNUMBER(J$7),$U70-J$8,"")</f>
        <v>-160</v>
      </c>
      <c r="K71" s="58">
        <f>IF(ISNUMBER(K$7),$U70-K$8,"")</f>
        <v>0</v>
      </c>
      <c r="L71" s="58">
        <f>IF(ISNUMBER(L$7),$U70-L$8,"")</f>
        <v>0</v>
      </c>
      <c r="M71" s="58">
        <f>IF(ISNUMBER(M$7),$U70-M$8,"")</f>
        <v>0</v>
      </c>
      <c r="N71" s="58">
        <f>IF(ISNUMBER(N$7),$U70-N$8,"")</f>
        <v>0</v>
      </c>
      <c r="O71" s="58">
        <f>IF(ISNUMBER(O$7),$U70-O$8,"")</f>
        <v>0</v>
      </c>
      <c r="P71" s="68" t="s">
        <v>91</v>
      </c>
    </row>
    <row r="72" spans="1:21" ht="12.75">
      <c r="A72" s="56">
        <f>IF(ISNUMBER(A$7),IF(A71&lt;0,1-VLOOKUP(-A71,WTAB!$A$4:$B$1294,2),VLOOKUP(A71,WTAB!$A$4:$B$1294,2)),"")</f>
        <v>0.43999999999999995</v>
      </c>
      <c r="B72" s="56">
        <f>IF(ISNUMBER(B$7),IF(B71&lt;0,1-VLOOKUP(-B71,WTAB!$A$4:$B$1294,2),VLOOKUP(B71,WTAB!$A$4:$B$1294,2)),"")</f>
        <v>0.04699999999999993</v>
      </c>
      <c r="C72" s="56">
        <f>IF(ISNUMBER(C$7),IF(C71&lt;0,1-VLOOKUP(-C71,WTAB!$A$4:$B$1294,2),VLOOKUP(C71,WTAB!$A$4:$B$1294,2)),"")</f>
        <v>0.32099999999999995</v>
      </c>
      <c r="D72" s="56">
        <f>IF(ISNUMBER(D$7),IF(D71&lt;0,1-VLOOKUP(-D71,WTAB!$A$4:$B$1294,2),VLOOKUP(D71,WTAB!$A$4:$B$1294,2)),"")</f>
        <v>0.46399999999999997</v>
      </c>
      <c r="E72" s="56">
        <f>IF(ISNUMBER(E$7),IF(E71&lt;0,1-VLOOKUP(-E71,WTAB!$A$4:$B$1294,2),VLOOKUP(E71,WTAB!$A$4:$B$1294,2)),"")</f>
        <v>0.27</v>
      </c>
      <c r="F72" s="56">
        <f>IF(ISNUMBER(F$7),IF(F71&lt;0,1-VLOOKUP(-F71,WTAB!$A$4:$B$1294,2),VLOOKUP(F71,WTAB!$A$4:$B$1294,2)),"")</f>
        <v>0.349</v>
      </c>
      <c r="G72" s="56">
        <f>IF(ISNUMBER(G$7),IF(G71&lt;0,1-VLOOKUP(-G71,WTAB!$A$4:$B$1294,2),VLOOKUP(G71,WTAB!$A$4:$B$1294,2)),"")</f>
        <v>1</v>
      </c>
      <c r="H72" s="56">
        <f>IF(ISNUMBER(H$7),IF(H71&lt;0,1-VLOOKUP(-H71,WTAB!$A$4:$B$1294,2),VLOOKUP(H71,WTAB!$A$4:$B$1294,2)),"")</f>
        <v>0.915</v>
      </c>
      <c r="I72" s="56">
        <f>IF(ISNUMBER(I$7),IF(I71&lt;0,1-VLOOKUP(-I71,WTAB!$A$4:$B$1294,2),VLOOKUP(I71,WTAB!$A$4:$B$1294,2)),"")</f>
        <v>0.906</v>
      </c>
      <c r="J72" s="56">
        <f>IF(ISNUMBER(J$7),IF(J71&lt;0,1-VLOOKUP(-J71,WTAB!$A$4:$B$1294,2),VLOOKUP(J71,WTAB!$A$4:$B$1294,2)),"")</f>
        <v>0.28600000000000003</v>
      </c>
      <c r="K72" s="56">
        <f>IF(ISNUMBER(K$7),IF(K71&lt;0,1-VLOOKUP(-K71,WTAB!$A$4:$B$1294,2),VLOOKUP(K71,WTAB!$A$4:$B$1294,2)),"")</f>
        <v>0</v>
      </c>
      <c r="L72" s="56">
        <f>IF(ISNUMBER(L$7),IF(L71&lt;0,1-VLOOKUP(-L71,WTAB!$A$4:$B$1294,2),VLOOKUP(L71,WTAB!$A$4:$B$1294,2)),"")</f>
        <v>0</v>
      </c>
      <c r="M72" s="56">
        <f>IF(ISNUMBER(M$7),IF(M71&lt;0,1-VLOOKUP(-M71,WTAB!$A$4:$B$1294,2),VLOOKUP(M71,WTAB!$A$4:$B$1294,2)),"")</f>
        <v>0</v>
      </c>
      <c r="N72" s="56">
        <f>IF(ISNUMBER(N$7),IF(N71&lt;0,1-VLOOKUP(-N71,WTAB!$A$4:$B$1294,2),VLOOKUP(N71,WTAB!$A$4:$B$1294,2)),"")</f>
        <v>0</v>
      </c>
      <c r="O72" s="56">
        <f>IF(ISNUMBER(O$7),IF(O71&lt;0,1-VLOOKUP(-O71,WTAB!$A$4:$B$1294,2),VLOOKUP(O71,WTAB!$A$4:$B$1294,2)),"")</f>
        <v>0</v>
      </c>
      <c r="P72" s="68" t="s">
        <v>92</v>
      </c>
      <c r="R72" s="1">
        <f>SUM($A72:$Q72)</f>
        <v>4.997999999999999</v>
      </c>
      <c r="S72" s="1">
        <f>ROUND(($R$7-$R72)/$F$6+0.5,$I$1+1)</f>
        <v>0.5002</v>
      </c>
      <c r="T72" s="12">
        <f>VLOOKUP($S72,WTAB!$I$4:$J$1004,2)</f>
        <v>0</v>
      </c>
      <c r="U72" s="43">
        <f>U70+T72</f>
        <v>2087</v>
      </c>
    </row>
    <row r="73" spans="1:16" ht="12.75">
      <c r="A73" s="58">
        <f>IF(ISNUMBER(A$7),$U72-A$8,"")</f>
        <v>-43</v>
      </c>
      <c r="B73" s="58">
        <f>IF(ISNUMBER(B$7),$U72-B$8,"")</f>
        <v>-474</v>
      </c>
      <c r="C73" s="58">
        <f>IF(ISNUMBER(C$7),$U72-C$8,"")</f>
        <v>-132</v>
      </c>
      <c r="D73" s="58">
        <f>IF(ISNUMBER(D$7),$U72-D$8,"")</f>
        <v>-26</v>
      </c>
      <c r="E73" s="58">
        <f>IF(ISNUMBER(E$7),$U72-E$8,"")</f>
        <v>-174</v>
      </c>
      <c r="F73" s="58">
        <f>IF(ISNUMBER(F$7),$U72-F$8,"")</f>
        <v>-110</v>
      </c>
      <c r="G73" s="58">
        <f>IF(ISNUMBER(G$7),$U72-G$8,"")</f>
        <v>1060</v>
      </c>
      <c r="H73" s="58">
        <f>IF(ISNUMBER(H$7),$U72-H$8,"")</f>
        <v>389</v>
      </c>
      <c r="I73" s="58">
        <f>IF(ISNUMBER(I$7),$U72-I$8,"")</f>
        <v>373</v>
      </c>
      <c r="J73" s="58">
        <f>IF(ISNUMBER(J$7),$U72-J$8,"")</f>
        <v>-160</v>
      </c>
      <c r="K73" s="58">
        <f>IF(ISNUMBER(K$7),$U72-K$8,"")</f>
        <v>0</v>
      </c>
      <c r="L73" s="58">
        <f>IF(ISNUMBER(L$7),$U72-L$8,"")</f>
        <v>0</v>
      </c>
      <c r="M73" s="58">
        <f>IF(ISNUMBER(M$7),$U72-M$8,"")</f>
        <v>0</v>
      </c>
      <c r="N73" s="58">
        <f>IF(ISNUMBER(N$7),$U72-N$8,"")</f>
        <v>0</v>
      </c>
      <c r="O73" s="58">
        <f>IF(ISNUMBER(O$7),$U72-O$8,"")</f>
        <v>0</v>
      </c>
      <c r="P73" s="68" t="s">
        <v>91</v>
      </c>
    </row>
    <row r="74" spans="1:21" ht="12.75">
      <c r="A74" s="56">
        <f>IF(ISNUMBER(A$7),IF(A73&lt;0,1-VLOOKUP(-A73,WTAB!$A$4:$B$1294,2),VLOOKUP(A73,WTAB!$A$4:$B$1294,2)),"")</f>
        <v>0.43999999999999995</v>
      </c>
      <c r="B74" s="56">
        <f>IF(ISNUMBER(B$7),IF(B73&lt;0,1-VLOOKUP(-B73,WTAB!$A$4:$B$1294,2),VLOOKUP(B73,WTAB!$A$4:$B$1294,2)),"")</f>
        <v>0.04699999999999993</v>
      </c>
      <c r="C74" s="56">
        <f>IF(ISNUMBER(C$7),IF(C73&lt;0,1-VLOOKUP(-C73,WTAB!$A$4:$B$1294,2),VLOOKUP(C73,WTAB!$A$4:$B$1294,2)),"")</f>
        <v>0.32099999999999995</v>
      </c>
      <c r="D74" s="56">
        <f>IF(ISNUMBER(D$7),IF(D73&lt;0,1-VLOOKUP(-D73,WTAB!$A$4:$B$1294,2),VLOOKUP(D73,WTAB!$A$4:$B$1294,2)),"")</f>
        <v>0.46399999999999997</v>
      </c>
      <c r="E74" s="56">
        <f>IF(ISNUMBER(E$7),IF(E73&lt;0,1-VLOOKUP(-E73,WTAB!$A$4:$B$1294,2),VLOOKUP(E73,WTAB!$A$4:$B$1294,2)),"")</f>
        <v>0.27</v>
      </c>
      <c r="F74" s="56">
        <f>IF(ISNUMBER(F$7),IF(F73&lt;0,1-VLOOKUP(-F73,WTAB!$A$4:$B$1294,2),VLOOKUP(F73,WTAB!$A$4:$B$1294,2)),"")</f>
        <v>0.349</v>
      </c>
      <c r="G74" s="56">
        <f>IF(ISNUMBER(G$7),IF(G73&lt;0,1-VLOOKUP(-G73,WTAB!$A$4:$B$1294,2),VLOOKUP(G73,WTAB!$A$4:$B$1294,2)),"")</f>
        <v>1</v>
      </c>
      <c r="H74" s="56">
        <f>IF(ISNUMBER(H$7),IF(H73&lt;0,1-VLOOKUP(-H73,WTAB!$A$4:$B$1294,2),VLOOKUP(H73,WTAB!$A$4:$B$1294,2)),"")</f>
        <v>0.915</v>
      </c>
      <c r="I74" s="56">
        <f>IF(ISNUMBER(I$7),IF(I73&lt;0,1-VLOOKUP(-I73,WTAB!$A$4:$B$1294,2),VLOOKUP(I73,WTAB!$A$4:$B$1294,2)),"")</f>
        <v>0.906</v>
      </c>
      <c r="J74" s="56">
        <f>IF(ISNUMBER(J$7),IF(J73&lt;0,1-VLOOKUP(-J73,WTAB!$A$4:$B$1294,2),VLOOKUP(J73,WTAB!$A$4:$B$1294,2)),"")</f>
        <v>0.28600000000000003</v>
      </c>
      <c r="K74" s="56">
        <f>IF(ISNUMBER(K$7),IF(K73&lt;0,1-VLOOKUP(-K73,WTAB!$A$4:$B$1294,2),VLOOKUP(K73,WTAB!$A$4:$B$1294,2)),"")</f>
        <v>0</v>
      </c>
      <c r="L74" s="56">
        <f>IF(ISNUMBER(L$7),IF(L73&lt;0,1-VLOOKUP(-L73,WTAB!$A$4:$B$1294,2),VLOOKUP(L73,WTAB!$A$4:$B$1294,2)),"")</f>
        <v>0</v>
      </c>
      <c r="M74" s="56">
        <f>IF(ISNUMBER(M$7),IF(M73&lt;0,1-VLOOKUP(-M73,WTAB!$A$4:$B$1294,2),VLOOKUP(M73,WTAB!$A$4:$B$1294,2)),"")</f>
        <v>0</v>
      </c>
      <c r="N74" s="56">
        <f>IF(ISNUMBER(N$7),IF(N73&lt;0,1-VLOOKUP(-N73,WTAB!$A$4:$B$1294,2),VLOOKUP(N73,WTAB!$A$4:$B$1294,2)),"")</f>
        <v>0</v>
      </c>
      <c r="O74" s="56">
        <f>IF(ISNUMBER(O$7),IF(O73&lt;0,1-VLOOKUP(-O73,WTAB!$A$4:$B$1294,2),VLOOKUP(O73,WTAB!$A$4:$B$1294,2)),"")</f>
        <v>0</v>
      </c>
      <c r="P74" s="68" t="s">
        <v>92</v>
      </c>
      <c r="R74" s="1">
        <f>SUM($A74:$Q74)</f>
        <v>4.997999999999999</v>
      </c>
      <c r="S74" s="1">
        <f>ROUND(($R$7-$R74)/$F$6+0.5,$I$1+1)</f>
        <v>0.5002</v>
      </c>
      <c r="T74" s="12">
        <f>VLOOKUP($S74,WTAB!$I$4:$J$1004,2)</f>
        <v>0</v>
      </c>
      <c r="U74" s="43">
        <f>U72+T74</f>
        <v>2087</v>
      </c>
    </row>
    <row r="75" spans="1:16" ht="12.75">
      <c r="A75" s="58">
        <f>IF(ISNUMBER(A$7),$U74-A$8,"")</f>
        <v>-43</v>
      </c>
      <c r="B75" s="58">
        <f>IF(ISNUMBER(B$7),$U74-B$8,"")</f>
        <v>-474</v>
      </c>
      <c r="C75" s="58">
        <f>IF(ISNUMBER(C$7),$U74-C$8,"")</f>
        <v>-132</v>
      </c>
      <c r="D75" s="58">
        <f>IF(ISNUMBER(D$7),$U74-D$8,"")</f>
        <v>-26</v>
      </c>
      <c r="E75" s="58">
        <f>IF(ISNUMBER(E$7),$U74-E$8,"")</f>
        <v>-174</v>
      </c>
      <c r="F75" s="58">
        <f>IF(ISNUMBER(F$7),$U74-F$8,"")</f>
        <v>-110</v>
      </c>
      <c r="G75" s="58">
        <f>IF(ISNUMBER(G$7),$U74-G$8,"")</f>
        <v>1060</v>
      </c>
      <c r="H75" s="58">
        <f>IF(ISNUMBER(H$7),$U74-H$8,"")</f>
        <v>389</v>
      </c>
      <c r="I75" s="58">
        <f>IF(ISNUMBER(I$7),$U74-I$8,"")</f>
        <v>373</v>
      </c>
      <c r="J75" s="58">
        <f>IF(ISNUMBER(J$7),$U74-J$8,"")</f>
        <v>-160</v>
      </c>
      <c r="K75" s="58">
        <f>IF(ISNUMBER(K$7),$U74-K$8,"")</f>
        <v>0</v>
      </c>
      <c r="L75" s="58">
        <f>IF(ISNUMBER(L$7),$U74-L$8,"")</f>
        <v>0</v>
      </c>
      <c r="M75" s="58">
        <f>IF(ISNUMBER(M$7),$U74-M$8,"")</f>
        <v>0</v>
      </c>
      <c r="N75" s="58">
        <f>IF(ISNUMBER(N$7),$U74-N$8,"")</f>
        <v>0</v>
      </c>
      <c r="O75" s="58">
        <f>IF(ISNUMBER(O$7),$U74-O$8,"")</f>
        <v>0</v>
      </c>
      <c r="P75" s="68" t="s">
        <v>91</v>
      </c>
    </row>
    <row r="76" spans="1:21" ht="12.75">
      <c r="A76" s="56">
        <f>IF(ISNUMBER(A$7),IF(A75&lt;0,1-VLOOKUP(-A75,WTAB!$A$4:$B$1294,2),VLOOKUP(A75,WTAB!$A$4:$B$1294,2)),"")</f>
        <v>0.43999999999999995</v>
      </c>
      <c r="B76" s="56">
        <f>IF(ISNUMBER(B$7),IF(B75&lt;0,1-VLOOKUP(-B75,WTAB!$A$4:$B$1294,2),VLOOKUP(B75,WTAB!$A$4:$B$1294,2)),"")</f>
        <v>0.04699999999999993</v>
      </c>
      <c r="C76" s="56">
        <f>IF(ISNUMBER(C$7),IF(C75&lt;0,1-VLOOKUP(-C75,WTAB!$A$4:$B$1294,2),VLOOKUP(C75,WTAB!$A$4:$B$1294,2)),"")</f>
        <v>0.32099999999999995</v>
      </c>
      <c r="D76" s="56">
        <f>IF(ISNUMBER(D$7),IF(D75&lt;0,1-VLOOKUP(-D75,WTAB!$A$4:$B$1294,2),VLOOKUP(D75,WTAB!$A$4:$B$1294,2)),"")</f>
        <v>0.46399999999999997</v>
      </c>
      <c r="E76" s="56">
        <f>IF(ISNUMBER(E$7),IF(E75&lt;0,1-VLOOKUP(-E75,WTAB!$A$4:$B$1294,2),VLOOKUP(E75,WTAB!$A$4:$B$1294,2)),"")</f>
        <v>0.27</v>
      </c>
      <c r="F76" s="56">
        <f>IF(ISNUMBER(F$7),IF(F75&lt;0,1-VLOOKUP(-F75,WTAB!$A$4:$B$1294,2),VLOOKUP(F75,WTAB!$A$4:$B$1294,2)),"")</f>
        <v>0.349</v>
      </c>
      <c r="G76" s="56">
        <f>IF(ISNUMBER(G$7),IF(G75&lt;0,1-VLOOKUP(-G75,WTAB!$A$4:$B$1294,2),VLOOKUP(G75,WTAB!$A$4:$B$1294,2)),"")</f>
        <v>1</v>
      </c>
      <c r="H76" s="56">
        <f>IF(ISNUMBER(H$7),IF(H75&lt;0,1-VLOOKUP(-H75,WTAB!$A$4:$B$1294,2),VLOOKUP(H75,WTAB!$A$4:$B$1294,2)),"")</f>
        <v>0.915</v>
      </c>
      <c r="I76" s="56">
        <f>IF(ISNUMBER(I$7),IF(I75&lt;0,1-VLOOKUP(-I75,WTAB!$A$4:$B$1294,2),VLOOKUP(I75,WTAB!$A$4:$B$1294,2)),"")</f>
        <v>0.906</v>
      </c>
      <c r="J76" s="56">
        <f>IF(ISNUMBER(J$7),IF(J75&lt;0,1-VLOOKUP(-J75,WTAB!$A$4:$B$1294,2),VLOOKUP(J75,WTAB!$A$4:$B$1294,2)),"")</f>
        <v>0.28600000000000003</v>
      </c>
      <c r="K76" s="56">
        <f>IF(ISNUMBER(K$7),IF(K75&lt;0,1-VLOOKUP(-K75,WTAB!$A$4:$B$1294,2),VLOOKUP(K75,WTAB!$A$4:$B$1294,2)),"")</f>
        <v>0</v>
      </c>
      <c r="L76" s="56">
        <f>IF(ISNUMBER(L$7),IF(L75&lt;0,1-VLOOKUP(-L75,WTAB!$A$4:$B$1294,2),VLOOKUP(L75,WTAB!$A$4:$B$1294,2)),"")</f>
        <v>0</v>
      </c>
      <c r="M76" s="56">
        <f>IF(ISNUMBER(M$7),IF(M75&lt;0,1-VLOOKUP(-M75,WTAB!$A$4:$B$1294,2),VLOOKUP(M75,WTAB!$A$4:$B$1294,2)),"")</f>
        <v>0</v>
      </c>
      <c r="N76" s="56">
        <f>IF(ISNUMBER(N$7),IF(N75&lt;0,1-VLOOKUP(-N75,WTAB!$A$4:$B$1294,2),VLOOKUP(N75,WTAB!$A$4:$B$1294,2)),"")</f>
        <v>0</v>
      </c>
      <c r="O76" s="56">
        <f>IF(ISNUMBER(O$7),IF(O75&lt;0,1-VLOOKUP(-O75,WTAB!$A$4:$B$1294,2),VLOOKUP(O75,WTAB!$A$4:$B$1294,2)),"")</f>
        <v>0</v>
      </c>
      <c r="P76" s="68" t="s">
        <v>92</v>
      </c>
      <c r="R76" s="1">
        <f>SUM($A76:$Q76)</f>
        <v>4.997999999999999</v>
      </c>
      <c r="S76" s="1">
        <f>ROUND(($R$7-$R76)/$F$6+0.5,$I$1+1)</f>
        <v>0.5002</v>
      </c>
      <c r="T76" s="12">
        <f>VLOOKUP($S76,WTAB!$I$4:$J$1004,2)</f>
        <v>0</v>
      </c>
      <c r="U76" s="43">
        <f>U74+T76</f>
        <v>2087</v>
      </c>
    </row>
    <row r="77" spans="1:16" ht="12.75">
      <c r="A77" s="58">
        <f>IF(ISNUMBER(A$7),$U76-A$8,"")</f>
        <v>-43</v>
      </c>
      <c r="B77" s="58">
        <f>IF(ISNUMBER(B$7),$U76-B$8,"")</f>
        <v>-474</v>
      </c>
      <c r="C77" s="58">
        <f>IF(ISNUMBER(C$7),$U76-C$8,"")</f>
        <v>-132</v>
      </c>
      <c r="D77" s="58">
        <f>IF(ISNUMBER(D$7),$U76-D$8,"")</f>
        <v>-26</v>
      </c>
      <c r="E77" s="58">
        <f>IF(ISNUMBER(E$7),$U76-E$8,"")</f>
        <v>-174</v>
      </c>
      <c r="F77" s="58">
        <f>IF(ISNUMBER(F$7),$U76-F$8,"")</f>
        <v>-110</v>
      </c>
      <c r="G77" s="58">
        <f>IF(ISNUMBER(G$7),$U76-G$8,"")</f>
        <v>1060</v>
      </c>
      <c r="H77" s="58">
        <f>IF(ISNUMBER(H$7),$U76-H$8,"")</f>
        <v>389</v>
      </c>
      <c r="I77" s="58">
        <f>IF(ISNUMBER(I$7),$U76-I$8,"")</f>
        <v>373</v>
      </c>
      <c r="J77" s="58">
        <f>IF(ISNUMBER(J$7),$U76-J$8,"")</f>
        <v>-160</v>
      </c>
      <c r="K77" s="58">
        <f>IF(ISNUMBER(K$7),$U76-K$8,"")</f>
        <v>0</v>
      </c>
      <c r="L77" s="58">
        <f>IF(ISNUMBER(L$7),$U76-L$8,"")</f>
        <v>0</v>
      </c>
      <c r="M77" s="58">
        <f>IF(ISNUMBER(M$7),$U76-M$8,"")</f>
        <v>0</v>
      </c>
      <c r="N77" s="58">
        <f>IF(ISNUMBER(N$7),$U76-N$8,"")</f>
        <v>0</v>
      </c>
      <c r="O77" s="58">
        <f>IF(ISNUMBER(O$7),$U76-O$8,"")</f>
        <v>0</v>
      </c>
      <c r="P77" s="68" t="s">
        <v>91</v>
      </c>
    </row>
    <row r="78" spans="1:21" ht="12.75">
      <c r="A78" s="56">
        <f>IF(ISNUMBER(A$7),IF(A77&lt;0,1-VLOOKUP(-A77,WTAB!$A$4:$B$1294,2),VLOOKUP(A77,WTAB!$A$4:$B$1294,2)),"")</f>
        <v>0.43999999999999995</v>
      </c>
      <c r="B78" s="56">
        <f>IF(ISNUMBER(B$7),IF(B77&lt;0,1-VLOOKUP(-B77,WTAB!$A$4:$B$1294,2),VLOOKUP(B77,WTAB!$A$4:$B$1294,2)),"")</f>
        <v>0.04699999999999993</v>
      </c>
      <c r="C78" s="56">
        <f>IF(ISNUMBER(C$7),IF(C77&lt;0,1-VLOOKUP(-C77,WTAB!$A$4:$B$1294,2),VLOOKUP(C77,WTAB!$A$4:$B$1294,2)),"")</f>
        <v>0.32099999999999995</v>
      </c>
      <c r="D78" s="56">
        <f>IF(ISNUMBER(D$7),IF(D77&lt;0,1-VLOOKUP(-D77,WTAB!$A$4:$B$1294,2),VLOOKUP(D77,WTAB!$A$4:$B$1294,2)),"")</f>
        <v>0.46399999999999997</v>
      </c>
      <c r="E78" s="56">
        <f>IF(ISNUMBER(E$7),IF(E77&lt;0,1-VLOOKUP(-E77,WTAB!$A$4:$B$1294,2),VLOOKUP(E77,WTAB!$A$4:$B$1294,2)),"")</f>
        <v>0.27</v>
      </c>
      <c r="F78" s="56">
        <f>IF(ISNUMBER(F$7),IF(F77&lt;0,1-VLOOKUP(-F77,WTAB!$A$4:$B$1294,2),VLOOKUP(F77,WTAB!$A$4:$B$1294,2)),"")</f>
        <v>0.349</v>
      </c>
      <c r="G78" s="56">
        <f>IF(ISNUMBER(G$7),IF(G77&lt;0,1-VLOOKUP(-G77,WTAB!$A$4:$B$1294,2),VLOOKUP(G77,WTAB!$A$4:$B$1294,2)),"")</f>
        <v>1</v>
      </c>
      <c r="H78" s="56">
        <f>IF(ISNUMBER(H$7),IF(H77&lt;0,1-VLOOKUP(-H77,WTAB!$A$4:$B$1294,2),VLOOKUP(H77,WTAB!$A$4:$B$1294,2)),"")</f>
        <v>0.915</v>
      </c>
      <c r="I78" s="56">
        <f>IF(ISNUMBER(I$7),IF(I77&lt;0,1-VLOOKUP(-I77,WTAB!$A$4:$B$1294,2),VLOOKUP(I77,WTAB!$A$4:$B$1294,2)),"")</f>
        <v>0.906</v>
      </c>
      <c r="J78" s="56">
        <f>IF(ISNUMBER(J$7),IF(J77&lt;0,1-VLOOKUP(-J77,WTAB!$A$4:$B$1294,2),VLOOKUP(J77,WTAB!$A$4:$B$1294,2)),"")</f>
        <v>0.28600000000000003</v>
      </c>
      <c r="K78" s="56">
        <f>IF(ISNUMBER(K$7),IF(K77&lt;0,1-VLOOKUP(-K77,WTAB!$A$4:$B$1294,2),VLOOKUP(K77,WTAB!$A$4:$B$1294,2)),"")</f>
        <v>0</v>
      </c>
      <c r="L78" s="56">
        <f>IF(ISNUMBER(L$7),IF(L77&lt;0,1-VLOOKUP(-L77,WTAB!$A$4:$B$1294,2),VLOOKUP(L77,WTAB!$A$4:$B$1294,2)),"")</f>
        <v>0</v>
      </c>
      <c r="M78" s="56">
        <f>IF(ISNUMBER(M$7),IF(M77&lt;0,1-VLOOKUP(-M77,WTAB!$A$4:$B$1294,2),VLOOKUP(M77,WTAB!$A$4:$B$1294,2)),"")</f>
        <v>0</v>
      </c>
      <c r="N78" s="56">
        <f>IF(ISNUMBER(N$7),IF(N77&lt;0,1-VLOOKUP(-N77,WTAB!$A$4:$B$1294,2),VLOOKUP(N77,WTAB!$A$4:$B$1294,2)),"")</f>
        <v>0</v>
      </c>
      <c r="O78" s="56">
        <f>IF(ISNUMBER(O$7),IF(O77&lt;0,1-VLOOKUP(-O77,WTAB!$A$4:$B$1294,2),VLOOKUP(O77,WTAB!$A$4:$B$1294,2)),"")</f>
        <v>0</v>
      </c>
      <c r="P78" s="68" t="s">
        <v>92</v>
      </c>
      <c r="R78" s="1">
        <f>SUM($A78:$Q78)</f>
        <v>4.997999999999999</v>
      </c>
      <c r="S78" s="1">
        <f>ROUND(($R$7-$R78)/$F$6+0.5,$I$1+1)</f>
        <v>0.5002</v>
      </c>
      <c r="T78" s="12">
        <f>VLOOKUP($S78,WTAB!$I$4:$J$1004,2)</f>
        <v>0</v>
      </c>
      <c r="U78" s="43">
        <f>U76+T78</f>
        <v>2087</v>
      </c>
    </row>
    <row r="79" spans="1:16" ht="12.75">
      <c r="A79" s="58">
        <f>IF(ISNUMBER(A$7),$U78-A$8,"")</f>
        <v>-43</v>
      </c>
      <c r="B79" s="58">
        <f>IF(ISNUMBER(B$7),$U78-B$8,"")</f>
        <v>-474</v>
      </c>
      <c r="C79" s="58">
        <f>IF(ISNUMBER(C$7),$U78-C$8,"")</f>
        <v>-132</v>
      </c>
      <c r="D79" s="58">
        <f>IF(ISNUMBER(D$7),$U78-D$8,"")</f>
        <v>-26</v>
      </c>
      <c r="E79" s="58">
        <f>IF(ISNUMBER(E$7),$U78-E$8,"")</f>
        <v>-174</v>
      </c>
      <c r="F79" s="58">
        <f>IF(ISNUMBER(F$7),$U78-F$8,"")</f>
        <v>-110</v>
      </c>
      <c r="G79" s="58">
        <f>IF(ISNUMBER(G$7),$U78-G$8,"")</f>
        <v>1060</v>
      </c>
      <c r="H79" s="58">
        <f>IF(ISNUMBER(H$7),$U78-H$8,"")</f>
        <v>389</v>
      </c>
      <c r="I79" s="58">
        <f>IF(ISNUMBER(I$7),$U78-I$8,"")</f>
        <v>373</v>
      </c>
      <c r="J79" s="58">
        <f>IF(ISNUMBER(J$7),$U78-J$8,"")</f>
        <v>-160</v>
      </c>
      <c r="K79" s="58">
        <f>IF(ISNUMBER(K$7),$U78-K$8,"")</f>
        <v>0</v>
      </c>
      <c r="L79" s="58">
        <f>IF(ISNUMBER(L$7),$U78-L$8,"")</f>
        <v>0</v>
      </c>
      <c r="M79" s="58">
        <f>IF(ISNUMBER(M$7),$U78-M$8,"")</f>
        <v>0</v>
      </c>
      <c r="N79" s="58">
        <f>IF(ISNUMBER(N$7),$U78-N$8,"")</f>
        <v>0</v>
      </c>
      <c r="O79" s="58">
        <f>IF(ISNUMBER(O$7),$U78-O$8,"")</f>
        <v>0</v>
      </c>
      <c r="P79" s="68" t="s">
        <v>91</v>
      </c>
    </row>
    <row r="80" spans="1:21" ht="12.75">
      <c r="A80" s="56">
        <f>IF(ISNUMBER(A$7),IF(A79&lt;0,1-VLOOKUP(-A79,WTAB!$A$4:$B$1294,2),VLOOKUP(A79,WTAB!$A$4:$B$1294,2)),"")</f>
        <v>0.43999999999999995</v>
      </c>
      <c r="B80" s="56">
        <f>IF(ISNUMBER(B$7),IF(B79&lt;0,1-VLOOKUP(-B79,WTAB!$A$4:$B$1294,2),VLOOKUP(B79,WTAB!$A$4:$B$1294,2)),"")</f>
        <v>0.04699999999999993</v>
      </c>
      <c r="C80" s="56">
        <f>IF(ISNUMBER(C$7),IF(C79&lt;0,1-VLOOKUP(-C79,WTAB!$A$4:$B$1294,2),VLOOKUP(C79,WTAB!$A$4:$B$1294,2)),"")</f>
        <v>0.32099999999999995</v>
      </c>
      <c r="D80" s="56">
        <f>IF(ISNUMBER(D$7),IF(D79&lt;0,1-VLOOKUP(-D79,WTAB!$A$4:$B$1294,2),VLOOKUP(D79,WTAB!$A$4:$B$1294,2)),"")</f>
        <v>0.46399999999999997</v>
      </c>
      <c r="E80" s="56">
        <f>IF(ISNUMBER(E$7),IF(E79&lt;0,1-VLOOKUP(-E79,WTAB!$A$4:$B$1294,2),VLOOKUP(E79,WTAB!$A$4:$B$1294,2)),"")</f>
        <v>0.27</v>
      </c>
      <c r="F80" s="56">
        <f>IF(ISNUMBER(F$7),IF(F79&lt;0,1-VLOOKUP(-F79,WTAB!$A$4:$B$1294,2),VLOOKUP(F79,WTAB!$A$4:$B$1294,2)),"")</f>
        <v>0.349</v>
      </c>
      <c r="G80" s="56">
        <f>IF(ISNUMBER(G$7),IF(G79&lt;0,1-VLOOKUP(-G79,WTAB!$A$4:$B$1294,2),VLOOKUP(G79,WTAB!$A$4:$B$1294,2)),"")</f>
        <v>1</v>
      </c>
      <c r="H80" s="56">
        <f>IF(ISNUMBER(H$7),IF(H79&lt;0,1-VLOOKUP(-H79,WTAB!$A$4:$B$1294,2),VLOOKUP(H79,WTAB!$A$4:$B$1294,2)),"")</f>
        <v>0.915</v>
      </c>
      <c r="I80" s="56">
        <f>IF(ISNUMBER(I$7),IF(I79&lt;0,1-VLOOKUP(-I79,WTAB!$A$4:$B$1294,2),VLOOKUP(I79,WTAB!$A$4:$B$1294,2)),"")</f>
        <v>0.906</v>
      </c>
      <c r="J80" s="56">
        <f>IF(ISNUMBER(J$7),IF(J79&lt;0,1-VLOOKUP(-J79,WTAB!$A$4:$B$1294,2),VLOOKUP(J79,WTAB!$A$4:$B$1294,2)),"")</f>
        <v>0.28600000000000003</v>
      </c>
      <c r="K80" s="56">
        <f>IF(ISNUMBER(K$7),IF(K79&lt;0,1-VLOOKUP(-K79,WTAB!$A$4:$B$1294,2),VLOOKUP(K79,WTAB!$A$4:$B$1294,2)),"")</f>
        <v>0</v>
      </c>
      <c r="L80" s="56">
        <f>IF(ISNUMBER(L$7),IF(L79&lt;0,1-VLOOKUP(-L79,WTAB!$A$4:$B$1294,2),VLOOKUP(L79,WTAB!$A$4:$B$1294,2)),"")</f>
        <v>0</v>
      </c>
      <c r="M80" s="56">
        <f>IF(ISNUMBER(M$7),IF(M79&lt;0,1-VLOOKUP(-M79,WTAB!$A$4:$B$1294,2),VLOOKUP(M79,WTAB!$A$4:$B$1294,2)),"")</f>
        <v>0</v>
      </c>
      <c r="N80" s="56">
        <f>IF(ISNUMBER(N$7),IF(N79&lt;0,1-VLOOKUP(-N79,WTAB!$A$4:$B$1294,2),VLOOKUP(N79,WTAB!$A$4:$B$1294,2)),"")</f>
        <v>0</v>
      </c>
      <c r="O80" s="56">
        <f>IF(ISNUMBER(O$7),IF(O79&lt;0,1-VLOOKUP(-O79,WTAB!$A$4:$B$1294,2),VLOOKUP(O79,WTAB!$A$4:$B$1294,2)),"")</f>
        <v>0</v>
      </c>
      <c r="P80" s="68" t="s">
        <v>92</v>
      </c>
      <c r="R80" s="1">
        <f>SUM($A80:$Q80)</f>
        <v>4.997999999999999</v>
      </c>
      <c r="S80" s="1">
        <f>ROUND(($R$7-$R80)/$F$6+0.5,$I$1+1)</f>
        <v>0.5002</v>
      </c>
      <c r="T80" s="12">
        <f>VLOOKUP($S80,WTAB!$I$4:$J$1004,2)</f>
        <v>0</v>
      </c>
      <c r="U80" s="43">
        <f>U78+T80</f>
        <v>2087</v>
      </c>
    </row>
    <row r="81" spans="1:21" ht="12.75">
      <c r="A81" s="56" t="s">
        <v>19</v>
      </c>
      <c r="B81" s="56"/>
      <c r="C81" s="56"/>
      <c r="D81" s="56"/>
      <c r="E81" s="56"/>
      <c r="F81" s="56"/>
      <c r="G81" s="56"/>
      <c r="H81" s="56"/>
      <c r="I81" s="56"/>
      <c r="J81" s="56"/>
      <c r="K81" s="56"/>
      <c r="L81" s="56"/>
      <c r="M81" s="56"/>
      <c r="N81" s="56"/>
      <c r="O81" s="56"/>
      <c r="P81" s="68"/>
      <c r="R81" s="1"/>
      <c r="S81" s="1"/>
      <c r="T81" s="12"/>
      <c r="U81" s="43"/>
    </row>
    <row r="82" ht="12.75">
      <c r="A82" t="s">
        <v>93</v>
      </c>
    </row>
    <row r="83" spans="1:2" ht="12.75">
      <c r="A83" t="s">
        <v>94</v>
      </c>
      <c r="B83" t="s">
        <v>95</v>
      </c>
    </row>
    <row r="84" spans="1:3" ht="12.75">
      <c r="A84" s="97" t="s">
        <v>96</v>
      </c>
      <c r="B84" s="1">
        <f>IF(ISNA(U80),"nv",ROUND((U78+U80)/2,0))</f>
        <v>2087</v>
      </c>
      <c r="C84" t="s">
        <v>97</v>
      </c>
    </row>
    <row r="85" spans="1:3" ht="12.75">
      <c r="A85" s="98" t="s">
        <v>98</v>
      </c>
      <c r="B85" s="1">
        <f>IF($Q$7=1,$U$7+677,B84)</f>
        <v>2087</v>
      </c>
      <c r="C85" t="s">
        <v>99</v>
      </c>
    </row>
    <row r="86" spans="1:3" ht="12.75">
      <c r="A86" s="97" t="s">
        <v>100</v>
      </c>
      <c r="B86" s="1">
        <f>IF($Q$7=0,$U$7-677,B85)</f>
        <v>2087</v>
      </c>
      <c r="C86" t="s">
        <v>101</v>
      </c>
    </row>
    <row r="87" spans="1:3" ht="12.75">
      <c r="A87" s="97" t="s">
        <v>102</v>
      </c>
      <c r="B87" s="1">
        <f>IF(F6&lt;5,"-",B86)</f>
        <v>2087</v>
      </c>
      <c r="C87" t="s">
        <v>103</v>
      </c>
    </row>
  </sheetData>
  <sheetProtection sheet="1"/>
  <conditionalFormatting sqref="T7 T10 T12 T14 T16 T18 T20 T22 T24 T26 T28 T30 T32 T34 T36 T38 T40 T42 T44 T46 T48 T50 T52 T54 T56 T58 T60 T62 T64 T66 T68 T70 T72 T74 T76 T78 T80:T81">
    <cfRule type="cellIs" priority="1" dxfId="1" operator="equal" stopIfTrue="1">
      <formula>0</formula>
    </cfRule>
  </conditionalFormatting>
  <conditionalFormatting sqref="U10 U12 U14 U16 U18 U20 U22 U24 U26 U28 U30 U32 U34 U36 U38 U40 U42 U44 U46 U48 U50 U52 U54 U56 U58 U60 U62 U64 U66 U68 U70 U72 U74 U76 U78 U80:U81">
    <cfRule type="cellIs" priority="2" dxfId="2" operator="equal" stopIfTrue="1">
      <formula>$A7</formula>
    </cfRule>
    <cfRule type="cellIs" priority="3" dxfId="3" operator="between" stopIfTrue="1">
      <formula>$A7-10</formula>
      <formula>$A7+10</formula>
    </cfRule>
    <cfRule type="cellIs" priority="4" dxfId="4" operator="notBetween" stopIfTrue="1">
      <formula>$A7-10</formula>
      <formula>$A7+10</formula>
    </cfRule>
  </conditionalFormatting>
  <printOptions/>
  <pageMargins left="0.5284722222222222" right="0.3298611111111111" top="0.6451388888888889" bottom="0.6013888888888889" header="0.4076388888888889" footer="0.3638888888888889"/>
  <pageSetup horizontalDpi="300" verticalDpi="300" orientation="portrait" paperSize="9" scale="88"/>
  <headerFooter alignWithMargins="0">
    <oddHeader>&amp;C&amp;A</oddHeader>
    <oddFooter>&amp;CSeite &amp;P</oddFooter>
  </headerFooter>
</worksheet>
</file>

<file path=xl/worksheets/sheet4.xml><?xml version="1.0" encoding="utf-8"?>
<worksheet xmlns="http://schemas.openxmlformats.org/spreadsheetml/2006/main" xmlns:r="http://schemas.openxmlformats.org/officeDocument/2006/relationships">
  <dimension ref="A1:L1004"/>
  <sheetViews>
    <sheetView workbookViewId="0" topLeftCell="A1">
      <selection activeCell="L1004" sqref="L1004"/>
    </sheetView>
  </sheetViews>
  <sheetFormatPr defaultColWidth="11.421875" defaultRowHeight="12.75"/>
  <cols>
    <col min="2" max="2" width="9.00390625" style="0" customWidth="1"/>
    <col min="3" max="3" width="9.140625" style="0" customWidth="1"/>
    <col min="4" max="7" width="2.00390625" style="0" customWidth="1"/>
    <col min="8" max="8" width="5.00390625" style="0" customWidth="1"/>
    <col min="9" max="9" width="8.00390625" style="0" customWidth="1"/>
    <col min="10" max="10" width="7.00390625" style="0" customWidth="1"/>
    <col min="11" max="11" width="8.00390625" style="0" customWidth="1"/>
  </cols>
  <sheetData>
    <row r="1" spans="2:9" ht="15.75" customHeight="1">
      <c r="B1" s="42" t="s">
        <v>104</v>
      </c>
      <c r="D1" s="50" t="s">
        <v>53</v>
      </c>
      <c r="I1" s="49">
        <v>3</v>
      </c>
    </row>
    <row r="2" spans="1:12" ht="12.75">
      <c r="A2" s="99" t="s">
        <v>105</v>
      </c>
      <c r="B2" s="99"/>
      <c r="C2" s="99"/>
      <c r="D2" s="99"/>
      <c r="E2" s="99"/>
      <c r="F2" s="99"/>
      <c r="G2" s="99"/>
      <c r="H2" s="99"/>
      <c r="I2" s="99"/>
      <c r="J2" s="99"/>
      <c r="K2" s="99"/>
      <c r="L2" s="99"/>
    </row>
    <row r="3" spans="1:10" ht="12.75">
      <c r="A3" s="43" t="s">
        <v>91</v>
      </c>
      <c r="B3" s="100" t="s">
        <v>106</v>
      </c>
      <c r="I3" s="100" t="s">
        <v>88</v>
      </c>
      <c r="J3" s="43" t="s">
        <v>107</v>
      </c>
    </row>
    <row r="4" spans="1:10" ht="12.75">
      <c r="A4" s="1">
        <v>0</v>
      </c>
      <c r="B4">
        <v>0.5</v>
      </c>
      <c r="I4">
        <v>0</v>
      </c>
      <c r="J4">
        <v>-735</v>
      </c>
    </row>
    <row r="5" spans="1:10" ht="12.75">
      <c r="A5" s="1">
        <v>1</v>
      </c>
      <c r="B5">
        <v>0.501</v>
      </c>
      <c r="I5">
        <v>0.001</v>
      </c>
      <c r="J5">
        <v>-735</v>
      </c>
    </row>
    <row r="6" spans="1:10" ht="12.75">
      <c r="A6" s="1">
        <v>2</v>
      </c>
      <c r="B6">
        <v>0.502</v>
      </c>
      <c r="I6">
        <v>0.002</v>
      </c>
      <c r="J6">
        <v>-735</v>
      </c>
    </row>
    <row r="7" spans="1:10" ht="12.75">
      <c r="A7" s="1">
        <v>3</v>
      </c>
      <c r="B7">
        <v>0.504</v>
      </c>
      <c r="I7">
        <v>0.003</v>
      </c>
      <c r="J7">
        <v>-735</v>
      </c>
    </row>
    <row r="8" spans="1:10" ht="12.75">
      <c r="A8" s="1">
        <v>4</v>
      </c>
      <c r="B8">
        <v>0.505</v>
      </c>
      <c r="I8">
        <v>0.004</v>
      </c>
      <c r="J8">
        <v>-735</v>
      </c>
    </row>
    <row r="9" spans="1:10" ht="12.75">
      <c r="A9" s="1">
        <v>5</v>
      </c>
      <c r="B9">
        <v>0.507</v>
      </c>
      <c r="I9">
        <v>0.005</v>
      </c>
      <c r="J9">
        <v>-735</v>
      </c>
    </row>
    <row r="10" spans="1:10" ht="12.75">
      <c r="A10" s="1">
        <v>6</v>
      </c>
      <c r="B10">
        <v>0.508</v>
      </c>
      <c r="I10">
        <v>0.006</v>
      </c>
      <c r="J10">
        <v>-719</v>
      </c>
    </row>
    <row r="11" spans="1:10" ht="12.75">
      <c r="A11" s="1">
        <v>7</v>
      </c>
      <c r="B11">
        <v>0.509</v>
      </c>
      <c r="I11">
        <v>0.007</v>
      </c>
      <c r="J11">
        <v>-702</v>
      </c>
    </row>
    <row r="12" spans="1:10" ht="12.75">
      <c r="A12" s="1">
        <v>8</v>
      </c>
      <c r="B12">
        <v>0.511</v>
      </c>
      <c r="I12">
        <v>0.008</v>
      </c>
      <c r="J12">
        <v>-687</v>
      </c>
    </row>
    <row r="13" spans="1:10" ht="12.75">
      <c r="A13" s="1">
        <v>9</v>
      </c>
      <c r="B13">
        <v>0.512</v>
      </c>
      <c r="I13">
        <v>0.009000000000000001</v>
      </c>
      <c r="J13">
        <v>-675</v>
      </c>
    </row>
    <row r="14" spans="1:10" ht="12.75">
      <c r="A14" s="1">
        <v>10</v>
      </c>
      <c r="B14">
        <v>0.514</v>
      </c>
      <c r="I14">
        <v>0.01</v>
      </c>
      <c r="J14">
        <v>-663</v>
      </c>
    </row>
    <row r="15" spans="1:10" ht="12.75">
      <c r="A15" s="1">
        <v>11</v>
      </c>
      <c r="B15">
        <v>0.515</v>
      </c>
      <c r="I15">
        <v>0.011</v>
      </c>
      <c r="J15">
        <v>-652</v>
      </c>
    </row>
    <row r="16" spans="1:10" ht="12.75">
      <c r="A16" s="1">
        <v>12</v>
      </c>
      <c r="B16">
        <v>0.516</v>
      </c>
      <c r="I16">
        <v>0.012</v>
      </c>
      <c r="J16">
        <v>-643</v>
      </c>
    </row>
    <row r="17" spans="1:10" ht="12.75">
      <c r="A17" s="1">
        <v>13</v>
      </c>
      <c r="B17">
        <v>0.518</v>
      </c>
      <c r="I17">
        <v>0.013000000000000001</v>
      </c>
      <c r="J17">
        <v>-633</v>
      </c>
    </row>
    <row r="18" spans="1:10" ht="12.75">
      <c r="A18" s="1">
        <v>14</v>
      </c>
      <c r="B18">
        <v>0.519</v>
      </c>
      <c r="I18">
        <v>0.014</v>
      </c>
      <c r="J18">
        <v>-625</v>
      </c>
    </row>
    <row r="19" spans="1:10" ht="12.75">
      <c r="A19" s="1">
        <v>15</v>
      </c>
      <c r="B19">
        <v>0.521</v>
      </c>
      <c r="I19">
        <v>0.015</v>
      </c>
      <c r="J19">
        <v>-617</v>
      </c>
    </row>
    <row r="20" spans="1:10" ht="12.75">
      <c r="A20" s="1">
        <v>16</v>
      </c>
      <c r="B20">
        <v>0.522</v>
      </c>
      <c r="I20">
        <v>0.016</v>
      </c>
      <c r="J20">
        <v>-610</v>
      </c>
    </row>
    <row r="21" spans="1:10" ht="12.75">
      <c r="A21" s="1">
        <v>17</v>
      </c>
      <c r="B21">
        <v>0.523</v>
      </c>
      <c r="I21">
        <v>0.017</v>
      </c>
      <c r="J21">
        <v>-603</v>
      </c>
    </row>
    <row r="22" spans="1:10" ht="12.75">
      <c r="A22" s="1">
        <v>18</v>
      </c>
      <c r="B22">
        <v>0.525</v>
      </c>
      <c r="I22">
        <v>0.018000000000000002</v>
      </c>
      <c r="J22">
        <v>-596</v>
      </c>
    </row>
    <row r="23" spans="1:10" ht="12.75">
      <c r="A23" s="1">
        <v>19</v>
      </c>
      <c r="B23">
        <v>0.526</v>
      </c>
      <c r="I23">
        <v>0.019</v>
      </c>
      <c r="J23">
        <v>-589</v>
      </c>
    </row>
    <row r="24" spans="1:10" ht="12.75">
      <c r="A24" s="1">
        <v>20</v>
      </c>
      <c r="B24">
        <v>0.528</v>
      </c>
      <c r="I24">
        <v>0.02</v>
      </c>
      <c r="J24">
        <v>-583</v>
      </c>
    </row>
    <row r="25" spans="1:10" ht="12.75">
      <c r="A25" s="1">
        <v>21</v>
      </c>
      <c r="B25">
        <v>0.529</v>
      </c>
      <c r="I25">
        <v>0.021</v>
      </c>
      <c r="J25">
        <v>-577</v>
      </c>
    </row>
    <row r="26" spans="1:10" ht="12.75">
      <c r="A26" s="1">
        <v>22</v>
      </c>
      <c r="B26">
        <v>0.53</v>
      </c>
      <c r="I26">
        <v>0.022</v>
      </c>
      <c r="J26">
        <v>-572</v>
      </c>
    </row>
    <row r="27" spans="1:10" ht="12.75">
      <c r="A27" s="1">
        <v>23</v>
      </c>
      <c r="B27">
        <v>0.532</v>
      </c>
      <c r="I27">
        <v>0.023</v>
      </c>
      <c r="J27">
        <v>-567</v>
      </c>
    </row>
    <row r="28" spans="1:10" ht="12.75">
      <c r="A28" s="1">
        <v>24</v>
      </c>
      <c r="B28">
        <v>0.533</v>
      </c>
      <c r="I28">
        <v>0.024</v>
      </c>
      <c r="J28">
        <v>-561</v>
      </c>
    </row>
    <row r="29" spans="1:10" ht="12.75">
      <c r="A29" s="1">
        <v>25</v>
      </c>
      <c r="B29">
        <v>0.535</v>
      </c>
      <c r="I29">
        <v>0.025</v>
      </c>
      <c r="J29">
        <v>-556</v>
      </c>
    </row>
    <row r="30" spans="1:10" ht="12.75">
      <c r="A30" s="1">
        <v>26</v>
      </c>
      <c r="B30">
        <v>0.536</v>
      </c>
      <c r="I30">
        <v>0.026000000000000002</v>
      </c>
      <c r="J30">
        <v>-551</v>
      </c>
    </row>
    <row r="31" spans="1:10" ht="12.75">
      <c r="A31" s="1">
        <v>27</v>
      </c>
      <c r="B31">
        <v>0.538</v>
      </c>
      <c r="I31">
        <v>0.027</v>
      </c>
      <c r="J31">
        <v>-547</v>
      </c>
    </row>
    <row r="32" spans="1:10" ht="12.75">
      <c r="A32" s="1">
        <v>28</v>
      </c>
      <c r="B32">
        <v>0.539</v>
      </c>
      <c r="I32">
        <v>0.028</v>
      </c>
      <c r="J32">
        <v>-542</v>
      </c>
    </row>
    <row r="33" spans="1:10" ht="12.75">
      <c r="A33" s="1">
        <v>29</v>
      </c>
      <c r="B33">
        <v>0.54</v>
      </c>
      <c r="I33">
        <v>0.029</v>
      </c>
      <c r="J33">
        <v>-538</v>
      </c>
    </row>
    <row r="34" spans="1:10" ht="12.75">
      <c r="A34" s="1">
        <v>30</v>
      </c>
      <c r="B34">
        <v>0.542</v>
      </c>
      <c r="I34">
        <v>0.03</v>
      </c>
      <c r="J34">
        <v>-534</v>
      </c>
    </row>
    <row r="35" spans="1:10" ht="12.75">
      <c r="A35" s="1">
        <v>31</v>
      </c>
      <c r="B35">
        <v>0.543</v>
      </c>
      <c r="I35">
        <v>0.031</v>
      </c>
      <c r="J35">
        <v>-529</v>
      </c>
    </row>
    <row r="36" spans="1:10" ht="12.75">
      <c r="A36" s="1">
        <v>32</v>
      </c>
      <c r="B36">
        <v>0.545</v>
      </c>
      <c r="I36">
        <v>0.032</v>
      </c>
      <c r="J36">
        <v>-525</v>
      </c>
    </row>
    <row r="37" spans="1:10" ht="12.75">
      <c r="A37" s="1">
        <v>33</v>
      </c>
      <c r="B37">
        <v>0.546</v>
      </c>
      <c r="I37">
        <v>0.033</v>
      </c>
      <c r="J37">
        <v>-521</v>
      </c>
    </row>
    <row r="38" spans="1:10" ht="12.75">
      <c r="A38" s="1">
        <v>34</v>
      </c>
      <c r="B38">
        <v>0.547</v>
      </c>
      <c r="I38">
        <v>0.034</v>
      </c>
      <c r="J38">
        <v>-518</v>
      </c>
    </row>
    <row r="39" spans="1:10" ht="12.75">
      <c r="A39" s="1">
        <v>35</v>
      </c>
      <c r="B39">
        <v>0.549</v>
      </c>
      <c r="I39">
        <v>0.035</v>
      </c>
      <c r="J39">
        <v>-514</v>
      </c>
    </row>
    <row r="40" spans="1:10" ht="12.75">
      <c r="A40" s="1">
        <v>36</v>
      </c>
      <c r="B40">
        <v>0.55</v>
      </c>
      <c r="I40">
        <v>0.036000000000000004</v>
      </c>
      <c r="J40">
        <v>-510</v>
      </c>
    </row>
    <row r="41" spans="1:10" ht="12.75">
      <c r="A41" s="1">
        <v>37</v>
      </c>
      <c r="B41">
        <v>0.552</v>
      </c>
      <c r="I41">
        <v>0.037</v>
      </c>
      <c r="J41">
        <v>-507</v>
      </c>
    </row>
    <row r="42" spans="1:10" ht="12.75">
      <c r="A42" s="1">
        <v>38</v>
      </c>
      <c r="B42">
        <v>0.553</v>
      </c>
      <c r="I42">
        <v>0.038</v>
      </c>
      <c r="J42">
        <v>-503</v>
      </c>
    </row>
    <row r="43" spans="1:10" ht="12.75">
      <c r="A43" s="1">
        <v>39</v>
      </c>
      <c r="B43">
        <v>0.554</v>
      </c>
      <c r="I43">
        <v>0.039</v>
      </c>
      <c r="J43">
        <v>-500</v>
      </c>
    </row>
    <row r="44" spans="1:10" ht="12.75">
      <c r="A44" s="1">
        <v>40</v>
      </c>
      <c r="B44">
        <v>0.556</v>
      </c>
      <c r="I44">
        <v>0.04</v>
      </c>
      <c r="J44">
        <v>-496</v>
      </c>
    </row>
    <row r="45" spans="1:10" ht="12.75">
      <c r="A45" s="1">
        <v>41</v>
      </c>
      <c r="B45">
        <v>0.557</v>
      </c>
      <c r="I45">
        <v>0.041</v>
      </c>
      <c r="J45">
        <v>-493</v>
      </c>
    </row>
    <row r="46" spans="1:10" ht="12.75">
      <c r="A46" s="1">
        <v>42</v>
      </c>
      <c r="B46">
        <v>0.559</v>
      </c>
      <c r="I46">
        <v>0.042</v>
      </c>
      <c r="J46">
        <v>-490</v>
      </c>
    </row>
    <row r="47" spans="1:10" ht="12.75">
      <c r="A47" s="1">
        <v>43</v>
      </c>
      <c r="B47">
        <v>0.56</v>
      </c>
      <c r="I47">
        <v>0.043000000000000003</v>
      </c>
      <c r="J47">
        <v>-487</v>
      </c>
    </row>
    <row r="48" spans="1:10" ht="12.75">
      <c r="A48" s="1">
        <v>44</v>
      </c>
      <c r="B48">
        <v>0.561</v>
      </c>
      <c r="I48">
        <v>0.044</v>
      </c>
      <c r="J48">
        <v>-484</v>
      </c>
    </row>
    <row r="49" spans="1:10" ht="12.75">
      <c r="A49" s="1">
        <v>45</v>
      </c>
      <c r="B49">
        <v>0.5630000000000001</v>
      </c>
      <c r="I49">
        <v>0.045</v>
      </c>
      <c r="J49">
        <v>-481</v>
      </c>
    </row>
    <row r="50" spans="1:10" ht="12.75">
      <c r="A50" s="1">
        <v>46</v>
      </c>
      <c r="B50">
        <v>0.5640000000000001</v>
      </c>
      <c r="I50">
        <v>0.046</v>
      </c>
      <c r="J50">
        <v>-478</v>
      </c>
    </row>
    <row r="51" spans="1:10" ht="12.75">
      <c r="A51" s="1">
        <v>47</v>
      </c>
      <c r="B51">
        <v>0.5650000000000001</v>
      </c>
      <c r="I51">
        <v>0.047</v>
      </c>
      <c r="J51">
        <v>-475</v>
      </c>
    </row>
    <row r="52" spans="1:10" ht="12.75">
      <c r="A52" s="1">
        <v>48</v>
      </c>
      <c r="B52">
        <v>0.5670000000000001</v>
      </c>
      <c r="I52">
        <v>0.048</v>
      </c>
      <c r="J52">
        <v>-472</v>
      </c>
    </row>
    <row r="53" spans="1:10" ht="12.75">
      <c r="A53" s="1">
        <v>49</v>
      </c>
      <c r="B53">
        <v>0.5680000000000001</v>
      </c>
      <c r="I53">
        <v>0.049</v>
      </c>
      <c r="J53">
        <v>-469</v>
      </c>
    </row>
    <row r="54" spans="1:10" ht="12.75">
      <c r="A54" s="1">
        <v>50</v>
      </c>
      <c r="B54">
        <v>0.5700000000000001</v>
      </c>
      <c r="I54">
        <v>0.05</v>
      </c>
      <c r="J54">
        <v>-466</v>
      </c>
    </row>
    <row r="55" spans="1:10" ht="12.75">
      <c r="A55" s="1">
        <v>51</v>
      </c>
      <c r="B55">
        <v>0.5710000000000001</v>
      </c>
      <c r="I55">
        <v>0.051000000000000004</v>
      </c>
      <c r="J55">
        <v>-463</v>
      </c>
    </row>
    <row r="56" spans="1:10" ht="12.75">
      <c r="A56" s="1">
        <v>52</v>
      </c>
      <c r="B56">
        <v>0.5720000000000001</v>
      </c>
      <c r="I56">
        <v>0.052000000000000005</v>
      </c>
      <c r="J56">
        <v>-461</v>
      </c>
    </row>
    <row r="57" spans="1:10" ht="12.75">
      <c r="A57" s="1">
        <v>53</v>
      </c>
      <c r="B57">
        <v>0.5740000000000001</v>
      </c>
      <c r="I57">
        <v>0.053</v>
      </c>
      <c r="J57">
        <v>-458</v>
      </c>
    </row>
    <row r="58" spans="1:10" ht="12.75">
      <c r="A58" s="1">
        <v>54</v>
      </c>
      <c r="B58">
        <v>0.5750000000000001</v>
      </c>
      <c r="I58">
        <v>0.054</v>
      </c>
      <c r="J58">
        <v>-455</v>
      </c>
    </row>
    <row r="59" spans="1:10" ht="12.75">
      <c r="A59" s="1">
        <v>55</v>
      </c>
      <c r="B59">
        <v>0.577</v>
      </c>
      <c r="I59">
        <v>0.055</v>
      </c>
      <c r="J59">
        <v>-453</v>
      </c>
    </row>
    <row r="60" spans="1:10" ht="12.75">
      <c r="A60" s="1">
        <v>56</v>
      </c>
      <c r="B60">
        <v>0.578</v>
      </c>
      <c r="I60">
        <v>0.056</v>
      </c>
      <c r="J60">
        <v>-450</v>
      </c>
    </row>
    <row r="61" spans="1:10" ht="12.75">
      <c r="A61" s="1">
        <v>57</v>
      </c>
      <c r="B61">
        <v>0.579</v>
      </c>
      <c r="I61">
        <v>0.057</v>
      </c>
      <c r="J61">
        <v>-448</v>
      </c>
    </row>
    <row r="62" spans="1:10" ht="12.75">
      <c r="A62" s="1">
        <v>58</v>
      </c>
      <c r="B62">
        <v>0.581</v>
      </c>
      <c r="I62">
        <v>0.058</v>
      </c>
      <c r="J62">
        <v>-445</v>
      </c>
    </row>
    <row r="63" spans="1:10" ht="12.75">
      <c r="A63" s="1">
        <v>59</v>
      </c>
      <c r="B63">
        <v>0.582</v>
      </c>
      <c r="I63">
        <v>0.059000000000000004</v>
      </c>
      <c r="J63">
        <v>-443</v>
      </c>
    </row>
    <row r="64" spans="1:10" ht="12.75">
      <c r="A64" s="1">
        <v>60</v>
      </c>
      <c r="B64">
        <v>0.583</v>
      </c>
      <c r="I64">
        <v>0.06</v>
      </c>
      <c r="J64">
        <v>-440</v>
      </c>
    </row>
    <row r="65" spans="1:10" ht="12.75">
      <c r="A65" s="1">
        <v>61</v>
      </c>
      <c r="B65">
        <v>0.585</v>
      </c>
      <c r="I65">
        <v>0.061</v>
      </c>
      <c r="J65">
        <v>-438</v>
      </c>
    </row>
    <row r="66" spans="1:10" ht="12.75">
      <c r="A66" s="1">
        <v>62</v>
      </c>
      <c r="B66">
        <v>0.586</v>
      </c>
      <c r="I66">
        <v>0.062</v>
      </c>
      <c r="J66">
        <v>-436</v>
      </c>
    </row>
    <row r="67" spans="1:10" ht="12.75">
      <c r="A67" s="1">
        <v>63</v>
      </c>
      <c r="B67">
        <v>0.588</v>
      </c>
      <c r="I67">
        <v>0.063</v>
      </c>
      <c r="J67">
        <v>-433</v>
      </c>
    </row>
    <row r="68" spans="1:10" ht="12.75">
      <c r="A68" s="1">
        <v>64</v>
      </c>
      <c r="B68">
        <v>0.589</v>
      </c>
      <c r="I68">
        <v>0.064</v>
      </c>
      <c r="J68">
        <v>-431</v>
      </c>
    </row>
    <row r="69" spans="1:10" ht="12.75">
      <c r="A69" s="1">
        <v>65</v>
      </c>
      <c r="B69">
        <v>0.59</v>
      </c>
      <c r="I69">
        <v>0.065</v>
      </c>
      <c r="J69">
        <v>-429</v>
      </c>
    </row>
    <row r="70" spans="1:10" ht="12.75">
      <c r="A70" s="1">
        <v>66</v>
      </c>
      <c r="B70">
        <v>0.592</v>
      </c>
      <c r="I70">
        <v>0.066</v>
      </c>
      <c r="J70">
        <v>-427</v>
      </c>
    </row>
    <row r="71" spans="1:10" ht="12.75">
      <c r="A71" s="1">
        <v>67</v>
      </c>
      <c r="B71">
        <v>0.593</v>
      </c>
      <c r="I71">
        <v>0.067</v>
      </c>
      <c r="J71">
        <v>-424</v>
      </c>
    </row>
    <row r="72" spans="1:10" ht="12.75">
      <c r="A72" s="1">
        <v>68</v>
      </c>
      <c r="B72">
        <v>0.594</v>
      </c>
      <c r="I72">
        <v>0.068</v>
      </c>
      <c r="J72">
        <v>-422</v>
      </c>
    </row>
    <row r="73" spans="1:10" ht="12.75">
      <c r="A73" s="1">
        <v>69</v>
      </c>
      <c r="B73">
        <v>0.596</v>
      </c>
      <c r="I73">
        <v>0.069</v>
      </c>
      <c r="J73">
        <v>-420</v>
      </c>
    </row>
    <row r="74" spans="1:10" ht="12.75">
      <c r="A74" s="1">
        <v>70</v>
      </c>
      <c r="B74">
        <v>0.597</v>
      </c>
      <c r="I74">
        <v>0.07</v>
      </c>
      <c r="J74">
        <v>-418</v>
      </c>
    </row>
    <row r="75" spans="1:10" ht="12.75">
      <c r="A75" s="1">
        <v>71</v>
      </c>
      <c r="B75">
        <v>0.599</v>
      </c>
      <c r="I75">
        <v>0.07100000000000001</v>
      </c>
      <c r="J75">
        <v>-416</v>
      </c>
    </row>
    <row r="76" spans="1:10" ht="12.75">
      <c r="A76" s="1">
        <v>72</v>
      </c>
      <c r="B76">
        <v>0.6000000000000001</v>
      </c>
      <c r="I76">
        <v>0.07200000000000001</v>
      </c>
      <c r="J76">
        <v>-414</v>
      </c>
    </row>
    <row r="77" spans="1:10" ht="12.75">
      <c r="A77" s="1">
        <v>73</v>
      </c>
      <c r="B77">
        <v>0.601</v>
      </c>
      <c r="I77">
        <v>0.073</v>
      </c>
      <c r="J77">
        <v>-412</v>
      </c>
    </row>
    <row r="78" spans="1:10" ht="12.75">
      <c r="A78" s="1">
        <v>74</v>
      </c>
      <c r="B78">
        <v>0.603</v>
      </c>
      <c r="I78">
        <v>0.074</v>
      </c>
      <c r="J78">
        <v>-410</v>
      </c>
    </row>
    <row r="79" spans="1:10" ht="12.75">
      <c r="A79" s="1">
        <v>75</v>
      </c>
      <c r="B79">
        <v>0.604</v>
      </c>
      <c r="I79">
        <v>0.075</v>
      </c>
      <c r="J79">
        <v>-408</v>
      </c>
    </row>
    <row r="80" spans="1:10" ht="12.75">
      <c r="A80" s="1">
        <v>76</v>
      </c>
      <c r="B80">
        <v>0.605</v>
      </c>
      <c r="I80">
        <v>0.076</v>
      </c>
      <c r="J80">
        <v>-406</v>
      </c>
    </row>
    <row r="81" spans="1:10" ht="12.75">
      <c r="A81" s="1">
        <v>77</v>
      </c>
      <c r="B81">
        <v>0.607</v>
      </c>
      <c r="I81">
        <v>0.077</v>
      </c>
      <c r="J81">
        <v>-404</v>
      </c>
    </row>
    <row r="82" spans="1:10" ht="12.75">
      <c r="A82" s="1">
        <v>78</v>
      </c>
      <c r="B82">
        <v>0.608</v>
      </c>
      <c r="I82">
        <v>0.078</v>
      </c>
      <c r="J82">
        <v>-402</v>
      </c>
    </row>
    <row r="83" spans="1:10" ht="12.75">
      <c r="A83" s="1">
        <v>79</v>
      </c>
      <c r="B83">
        <v>0.609</v>
      </c>
      <c r="I83">
        <v>0.079</v>
      </c>
      <c r="J83">
        <v>-400</v>
      </c>
    </row>
    <row r="84" spans="1:10" ht="12.75">
      <c r="A84" s="1">
        <v>80</v>
      </c>
      <c r="B84">
        <v>0.611</v>
      </c>
      <c r="I84">
        <v>0.08</v>
      </c>
      <c r="J84">
        <v>-398</v>
      </c>
    </row>
    <row r="85" spans="1:10" ht="12.75">
      <c r="A85" s="1">
        <v>81</v>
      </c>
      <c r="B85">
        <v>0.612</v>
      </c>
      <c r="I85">
        <v>0.0810000000000001</v>
      </c>
      <c r="J85">
        <v>-396</v>
      </c>
    </row>
    <row r="86" spans="1:10" ht="12.75">
      <c r="A86" s="1">
        <v>82</v>
      </c>
      <c r="B86">
        <v>0.614</v>
      </c>
      <c r="I86">
        <v>0.082</v>
      </c>
      <c r="J86">
        <v>-394</v>
      </c>
    </row>
    <row r="87" spans="1:10" ht="12.75">
      <c r="A87" s="1">
        <v>83</v>
      </c>
      <c r="B87">
        <v>0.615</v>
      </c>
      <c r="I87">
        <v>0.083</v>
      </c>
      <c r="J87">
        <v>-392</v>
      </c>
    </row>
    <row r="88" spans="1:10" ht="12.75">
      <c r="A88" s="1">
        <v>84</v>
      </c>
      <c r="B88">
        <v>0.616</v>
      </c>
      <c r="I88">
        <v>0.084</v>
      </c>
      <c r="J88">
        <v>-390</v>
      </c>
    </row>
    <row r="89" spans="1:10" ht="12.75">
      <c r="A89" s="1">
        <v>85</v>
      </c>
      <c r="B89">
        <v>0.618</v>
      </c>
      <c r="I89">
        <v>0.0850000000000001</v>
      </c>
      <c r="J89">
        <v>-389</v>
      </c>
    </row>
    <row r="90" spans="1:10" ht="12.75">
      <c r="A90" s="1">
        <v>86</v>
      </c>
      <c r="B90">
        <v>0.619</v>
      </c>
      <c r="I90">
        <v>0.0860000000000001</v>
      </c>
      <c r="J90">
        <v>-387</v>
      </c>
    </row>
    <row r="91" spans="1:10" ht="12.75">
      <c r="A91" s="1">
        <v>87</v>
      </c>
      <c r="B91">
        <v>0.62</v>
      </c>
      <c r="I91">
        <v>0.08700000000000001</v>
      </c>
      <c r="J91">
        <v>-385</v>
      </c>
    </row>
    <row r="92" spans="1:10" ht="12.75">
      <c r="A92" s="1">
        <v>88</v>
      </c>
      <c r="B92">
        <v>0.622</v>
      </c>
      <c r="I92">
        <v>0.088</v>
      </c>
      <c r="J92">
        <v>-383</v>
      </c>
    </row>
    <row r="93" spans="1:10" ht="12.75">
      <c r="A93" s="1">
        <v>89</v>
      </c>
      <c r="B93">
        <v>0.623</v>
      </c>
      <c r="I93">
        <v>0.08900000000000009</v>
      </c>
      <c r="J93">
        <v>-381</v>
      </c>
    </row>
    <row r="94" spans="1:10" ht="12.75">
      <c r="A94" s="1">
        <v>90</v>
      </c>
      <c r="B94">
        <v>0.624</v>
      </c>
      <c r="I94">
        <v>0.0900000000000001</v>
      </c>
      <c r="J94">
        <v>-380</v>
      </c>
    </row>
    <row r="95" spans="1:10" ht="12.75">
      <c r="A95" s="1">
        <v>91</v>
      </c>
      <c r="B95">
        <v>0.626</v>
      </c>
      <c r="I95">
        <v>0.0910000000000001</v>
      </c>
      <c r="J95">
        <v>-378</v>
      </c>
    </row>
    <row r="96" spans="1:10" ht="12.75">
      <c r="A96" s="1">
        <v>92</v>
      </c>
      <c r="B96">
        <v>0.627</v>
      </c>
      <c r="I96">
        <v>0.092</v>
      </c>
      <c r="J96">
        <v>-376</v>
      </c>
    </row>
    <row r="97" spans="1:10" ht="12.75">
      <c r="A97" s="1">
        <v>93</v>
      </c>
      <c r="B97">
        <v>0.628</v>
      </c>
      <c r="I97">
        <v>0.0930000000000001</v>
      </c>
      <c r="J97">
        <v>-374</v>
      </c>
    </row>
    <row r="98" spans="1:10" ht="12.75">
      <c r="A98" s="1">
        <v>94</v>
      </c>
      <c r="B98">
        <v>0.63</v>
      </c>
      <c r="I98">
        <v>0.0940000000000001</v>
      </c>
      <c r="J98">
        <v>-373</v>
      </c>
    </row>
    <row r="99" spans="1:10" ht="12.75">
      <c r="A99" s="1">
        <v>95</v>
      </c>
      <c r="B99">
        <v>0.631</v>
      </c>
      <c r="I99">
        <v>0.0950000000000001</v>
      </c>
      <c r="J99">
        <v>-371</v>
      </c>
    </row>
    <row r="100" spans="1:10" ht="12.75">
      <c r="A100" s="1">
        <v>96</v>
      </c>
      <c r="B100">
        <v>0.632</v>
      </c>
      <c r="I100">
        <v>0.0960000000000001</v>
      </c>
      <c r="J100">
        <v>-369</v>
      </c>
    </row>
    <row r="101" spans="1:10" ht="12.75">
      <c r="A101" s="1">
        <v>97</v>
      </c>
      <c r="B101">
        <v>0.634</v>
      </c>
      <c r="I101">
        <v>0.0970000000000001</v>
      </c>
      <c r="J101">
        <v>-368</v>
      </c>
    </row>
    <row r="102" spans="1:10" ht="12.75">
      <c r="A102" s="1">
        <v>98</v>
      </c>
      <c r="B102">
        <v>0.635</v>
      </c>
      <c r="I102">
        <v>0.0980000000000001</v>
      </c>
      <c r="J102">
        <v>-366</v>
      </c>
    </row>
    <row r="103" spans="1:10" ht="12.75">
      <c r="A103" s="1">
        <v>99</v>
      </c>
      <c r="B103">
        <v>0.636</v>
      </c>
      <c r="I103">
        <v>0.0990000000000001</v>
      </c>
      <c r="J103">
        <v>-364</v>
      </c>
    </row>
    <row r="104" spans="1:10" ht="12.75">
      <c r="A104" s="1">
        <v>100</v>
      </c>
      <c r="B104">
        <v>0.638</v>
      </c>
      <c r="I104">
        <v>0.1</v>
      </c>
      <c r="J104">
        <v>-363</v>
      </c>
    </row>
    <row r="105" spans="1:10" ht="12.75">
      <c r="A105" s="1">
        <v>101</v>
      </c>
      <c r="B105">
        <v>0.639</v>
      </c>
      <c r="I105">
        <v>0.101</v>
      </c>
      <c r="J105">
        <v>-361</v>
      </c>
    </row>
    <row r="106" spans="1:10" ht="12.75">
      <c r="A106" s="1">
        <v>102</v>
      </c>
      <c r="B106">
        <v>0.64</v>
      </c>
      <c r="I106">
        <v>0.10200000000000001</v>
      </c>
      <c r="J106">
        <v>-360</v>
      </c>
    </row>
    <row r="107" spans="1:10" ht="12.75">
      <c r="A107" s="1">
        <v>103</v>
      </c>
      <c r="B107">
        <v>0.642</v>
      </c>
      <c r="I107">
        <v>0.10300000000000001</v>
      </c>
      <c r="J107">
        <v>-358</v>
      </c>
    </row>
    <row r="108" spans="1:10" ht="12.75">
      <c r="A108" s="1">
        <v>104</v>
      </c>
      <c r="B108">
        <v>0.643</v>
      </c>
      <c r="I108">
        <v>0.10400000000000001</v>
      </c>
      <c r="J108">
        <v>-356</v>
      </c>
    </row>
    <row r="109" spans="1:10" ht="12.75">
      <c r="A109" s="1">
        <v>105</v>
      </c>
      <c r="B109">
        <v>0.644</v>
      </c>
      <c r="I109">
        <v>0.105</v>
      </c>
      <c r="J109">
        <v>-355</v>
      </c>
    </row>
    <row r="110" spans="1:10" ht="12.75">
      <c r="A110" s="1">
        <v>106</v>
      </c>
      <c r="B110">
        <v>0.646</v>
      </c>
      <c r="I110">
        <v>0.106</v>
      </c>
      <c r="J110">
        <v>-353</v>
      </c>
    </row>
    <row r="111" spans="1:10" ht="12.75">
      <c r="A111" s="1">
        <v>107</v>
      </c>
      <c r="B111">
        <v>0.647</v>
      </c>
      <c r="I111">
        <v>0.107</v>
      </c>
      <c r="J111">
        <v>-352</v>
      </c>
    </row>
    <row r="112" spans="1:10" ht="12.75">
      <c r="A112" s="1">
        <v>108</v>
      </c>
      <c r="B112">
        <v>0.648</v>
      </c>
      <c r="I112">
        <v>0.108</v>
      </c>
      <c r="J112">
        <v>-350</v>
      </c>
    </row>
    <row r="113" spans="1:10" ht="12.75">
      <c r="A113" s="1">
        <v>109</v>
      </c>
      <c r="B113">
        <v>0.65</v>
      </c>
      <c r="I113">
        <v>0.109</v>
      </c>
      <c r="J113">
        <v>-349</v>
      </c>
    </row>
    <row r="114" spans="1:10" ht="12.75">
      <c r="A114" s="1">
        <v>110</v>
      </c>
      <c r="B114">
        <v>0.651</v>
      </c>
      <c r="I114">
        <v>0.11</v>
      </c>
      <c r="J114">
        <v>-347</v>
      </c>
    </row>
    <row r="115" spans="1:10" ht="12.75">
      <c r="A115" s="1">
        <v>111</v>
      </c>
      <c r="B115">
        <v>0.652</v>
      </c>
      <c r="I115">
        <v>0.111</v>
      </c>
      <c r="J115">
        <v>-346</v>
      </c>
    </row>
    <row r="116" spans="1:10" ht="12.75">
      <c r="A116" s="1">
        <v>112</v>
      </c>
      <c r="B116">
        <v>0.653</v>
      </c>
      <c r="I116">
        <v>0.112</v>
      </c>
      <c r="J116">
        <v>-344</v>
      </c>
    </row>
    <row r="117" spans="1:10" ht="12.75">
      <c r="A117" s="1">
        <v>113</v>
      </c>
      <c r="B117">
        <v>0.655</v>
      </c>
      <c r="I117">
        <v>0.113</v>
      </c>
      <c r="J117">
        <v>-343</v>
      </c>
    </row>
    <row r="118" spans="1:10" ht="12.75">
      <c r="A118" s="1">
        <v>114</v>
      </c>
      <c r="B118">
        <v>0.656</v>
      </c>
      <c r="I118">
        <v>0.114</v>
      </c>
      <c r="J118">
        <v>-341</v>
      </c>
    </row>
    <row r="119" spans="1:10" ht="12.75">
      <c r="A119" s="1">
        <v>115</v>
      </c>
      <c r="B119">
        <v>0.657</v>
      </c>
      <c r="I119">
        <v>0.115</v>
      </c>
      <c r="J119">
        <v>-340</v>
      </c>
    </row>
    <row r="120" spans="1:10" ht="12.75">
      <c r="A120" s="1">
        <v>116</v>
      </c>
      <c r="B120">
        <v>0.659</v>
      </c>
      <c r="I120">
        <v>0.116</v>
      </c>
      <c r="J120">
        <v>-338</v>
      </c>
    </row>
    <row r="121" spans="1:10" ht="12.75">
      <c r="A121" s="1">
        <v>117</v>
      </c>
      <c r="B121">
        <v>0.66</v>
      </c>
      <c r="I121">
        <v>0.117</v>
      </c>
      <c r="J121">
        <v>-337</v>
      </c>
    </row>
    <row r="122" spans="1:10" ht="12.75">
      <c r="A122" s="1">
        <v>118</v>
      </c>
      <c r="B122">
        <v>0.661</v>
      </c>
      <c r="I122">
        <v>0.11800000000000001</v>
      </c>
      <c r="J122">
        <v>-335</v>
      </c>
    </row>
    <row r="123" spans="1:10" ht="12.75">
      <c r="A123" s="1">
        <v>119</v>
      </c>
      <c r="B123">
        <v>0.663</v>
      </c>
      <c r="I123">
        <v>0.11900000000000001</v>
      </c>
      <c r="J123">
        <v>-334</v>
      </c>
    </row>
    <row r="124" spans="1:10" ht="12.75">
      <c r="A124" s="1">
        <v>120</v>
      </c>
      <c r="B124">
        <v>0.664</v>
      </c>
      <c r="I124">
        <v>0.12</v>
      </c>
      <c r="J124">
        <v>-333</v>
      </c>
    </row>
    <row r="125" spans="1:10" ht="12.75">
      <c r="A125" s="1">
        <v>121</v>
      </c>
      <c r="B125">
        <v>0.665</v>
      </c>
      <c r="I125">
        <v>0.121</v>
      </c>
      <c r="J125">
        <v>-331</v>
      </c>
    </row>
    <row r="126" spans="1:10" ht="12.75">
      <c r="A126" s="1">
        <v>122</v>
      </c>
      <c r="B126">
        <v>0.666</v>
      </c>
      <c r="I126">
        <v>0.122</v>
      </c>
      <c r="J126">
        <v>-330</v>
      </c>
    </row>
    <row r="127" spans="1:10" ht="12.75">
      <c r="A127" s="1">
        <v>123</v>
      </c>
      <c r="B127">
        <v>0.668</v>
      </c>
      <c r="I127">
        <v>0.123</v>
      </c>
      <c r="J127">
        <v>-328</v>
      </c>
    </row>
    <row r="128" spans="1:10" ht="12.75">
      <c r="A128" s="1">
        <v>124</v>
      </c>
      <c r="B128">
        <v>0.669</v>
      </c>
      <c r="I128">
        <v>0.124</v>
      </c>
      <c r="J128">
        <v>-327</v>
      </c>
    </row>
    <row r="129" spans="1:10" ht="12.75">
      <c r="A129" s="1">
        <v>125</v>
      </c>
      <c r="B129">
        <v>0.67</v>
      </c>
      <c r="I129">
        <v>0.125</v>
      </c>
      <c r="J129">
        <v>-326</v>
      </c>
    </row>
    <row r="130" spans="1:10" ht="12.75">
      <c r="A130" s="1">
        <v>126</v>
      </c>
      <c r="B130">
        <v>0.672</v>
      </c>
      <c r="I130">
        <v>0.126</v>
      </c>
      <c r="J130">
        <v>-324</v>
      </c>
    </row>
    <row r="131" spans="1:10" ht="12.75">
      <c r="A131" s="1">
        <v>127</v>
      </c>
      <c r="B131">
        <v>0.673</v>
      </c>
      <c r="I131">
        <v>0.127</v>
      </c>
      <c r="J131">
        <v>-323</v>
      </c>
    </row>
    <row r="132" spans="1:10" ht="12.75">
      <c r="A132" s="1">
        <v>128</v>
      </c>
      <c r="B132">
        <v>0.674</v>
      </c>
      <c r="I132">
        <v>0.128</v>
      </c>
      <c r="J132">
        <v>-321</v>
      </c>
    </row>
    <row r="133" spans="1:10" ht="12.75">
      <c r="A133" s="1">
        <v>129</v>
      </c>
      <c r="B133">
        <v>0.675</v>
      </c>
      <c r="I133">
        <v>0.129</v>
      </c>
      <c r="J133">
        <v>-320</v>
      </c>
    </row>
    <row r="134" spans="1:10" ht="12.75">
      <c r="A134" s="1">
        <v>130</v>
      </c>
      <c r="B134">
        <v>0.677</v>
      </c>
      <c r="I134">
        <v>0.13</v>
      </c>
      <c r="J134">
        <v>-319</v>
      </c>
    </row>
    <row r="135" spans="1:10" ht="12.75">
      <c r="A135" s="1">
        <v>131</v>
      </c>
      <c r="B135">
        <v>0.678</v>
      </c>
      <c r="I135">
        <v>0.131</v>
      </c>
      <c r="J135">
        <v>-317</v>
      </c>
    </row>
    <row r="136" spans="1:10" ht="12.75">
      <c r="A136" s="1">
        <v>132</v>
      </c>
      <c r="B136">
        <v>0.679</v>
      </c>
      <c r="I136">
        <v>0.132</v>
      </c>
      <c r="J136">
        <v>-316</v>
      </c>
    </row>
    <row r="137" spans="1:10" ht="12.75">
      <c r="A137" s="1">
        <v>133</v>
      </c>
      <c r="B137">
        <v>0.68</v>
      </c>
      <c r="I137">
        <v>0.133</v>
      </c>
      <c r="J137">
        <v>-315</v>
      </c>
    </row>
    <row r="138" spans="1:10" ht="12.75">
      <c r="A138" s="1">
        <v>134</v>
      </c>
      <c r="B138">
        <v>0.682</v>
      </c>
      <c r="I138">
        <v>0.134</v>
      </c>
      <c r="J138">
        <v>-313</v>
      </c>
    </row>
    <row r="139" spans="1:10" ht="12.75">
      <c r="A139" s="1">
        <v>135</v>
      </c>
      <c r="B139">
        <v>0.683</v>
      </c>
      <c r="I139">
        <v>0.135</v>
      </c>
      <c r="J139">
        <v>-312</v>
      </c>
    </row>
    <row r="140" spans="1:10" ht="12.75">
      <c r="A140" s="1">
        <v>136</v>
      </c>
      <c r="B140">
        <v>0.684</v>
      </c>
      <c r="I140">
        <v>0.136</v>
      </c>
      <c r="J140">
        <v>-311</v>
      </c>
    </row>
    <row r="141" spans="1:10" ht="12.75">
      <c r="A141" s="1">
        <v>137</v>
      </c>
      <c r="B141">
        <v>0.685</v>
      </c>
      <c r="I141">
        <v>0.137</v>
      </c>
      <c r="J141">
        <v>-310</v>
      </c>
    </row>
    <row r="142" spans="1:10" ht="12.75">
      <c r="A142" s="1">
        <v>138</v>
      </c>
      <c r="B142">
        <v>0.687</v>
      </c>
      <c r="I142">
        <v>0.138</v>
      </c>
      <c r="J142">
        <v>-308</v>
      </c>
    </row>
    <row r="143" spans="1:10" ht="12.75">
      <c r="A143" s="1">
        <v>139</v>
      </c>
      <c r="B143">
        <v>0.6880000000000001</v>
      </c>
      <c r="I143">
        <v>0.139</v>
      </c>
      <c r="J143">
        <v>-307</v>
      </c>
    </row>
    <row r="144" spans="1:10" ht="12.75">
      <c r="A144" s="1">
        <v>140</v>
      </c>
      <c r="B144">
        <v>0.6890000000000001</v>
      </c>
      <c r="I144">
        <v>0.14</v>
      </c>
      <c r="J144">
        <v>-306</v>
      </c>
    </row>
    <row r="145" spans="1:10" ht="12.75">
      <c r="A145" s="1">
        <v>141</v>
      </c>
      <c r="B145">
        <v>0.69</v>
      </c>
      <c r="I145">
        <v>0.14100000000000001</v>
      </c>
      <c r="J145">
        <v>-304</v>
      </c>
    </row>
    <row r="146" spans="1:10" ht="12.75">
      <c r="A146" s="1">
        <v>142</v>
      </c>
      <c r="B146">
        <v>0.6920000000000001</v>
      </c>
      <c r="I146">
        <v>0.14200000000000002</v>
      </c>
      <c r="J146">
        <v>-303</v>
      </c>
    </row>
    <row r="147" spans="1:10" ht="12.75">
      <c r="A147" s="1">
        <v>143</v>
      </c>
      <c r="B147">
        <v>0.6930000000000001</v>
      </c>
      <c r="I147">
        <v>0.14300000000000002</v>
      </c>
      <c r="J147">
        <v>-302</v>
      </c>
    </row>
    <row r="148" spans="1:10" ht="12.75">
      <c r="A148" s="1">
        <v>144</v>
      </c>
      <c r="B148">
        <v>0.6940000000000001</v>
      </c>
      <c r="I148">
        <v>0.14400000000000002</v>
      </c>
      <c r="J148">
        <v>-301</v>
      </c>
    </row>
    <row r="149" spans="1:10" ht="12.75">
      <c r="A149" s="1">
        <v>145</v>
      </c>
      <c r="B149">
        <v>0.6950000000000001</v>
      </c>
      <c r="I149">
        <v>0.145</v>
      </c>
      <c r="J149">
        <v>-299</v>
      </c>
    </row>
    <row r="150" spans="1:10" ht="12.75">
      <c r="A150" s="1">
        <v>146</v>
      </c>
      <c r="B150">
        <v>0.6970000000000001</v>
      </c>
      <c r="I150">
        <v>0.146</v>
      </c>
      <c r="J150">
        <v>-298</v>
      </c>
    </row>
    <row r="151" spans="1:10" ht="12.75">
      <c r="A151" s="1">
        <v>147</v>
      </c>
      <c r="B151">
        <v>0.6980000000000001</v>
      </c>
      <c r="I151">
        <v>0.147</v>
      </c>
      <c r="J151">
        <v>-297</v>
      </c>
    </row>
    <row r="152" spans="1:10" ht="12.75">
      <c r="A152" s="1">
        <v>148</v>
      </c>
      <c r="B152">
        <v>0.6990000000000001</v>
      </c>
      <c r="I152">
        <v>0.148</v>
      </c>
      <c r="J152">
        <v>-296</v>
      </c>
    </row>
    <row r="153" spans="1:10" ht="12.75">
      <c r="A153" s="1">
        <v>149</v>
      </c>
      <c r="B153">
        <v>0.7</v>
      </c>
      <c r="I153">
        <v>0.149</v>
      </c>
      <c r="J153">
        <v>-294</v>
      </c>
    </row>
    <row r="154" spans="1:10" ht="12.75">
      <c r="A154" s="1">
        <v>150</v>
      </c>
      <c r="B154">
        <v>0.7020000000000001</v>
      </c>
      <c r="I154">
        <v>0.15</v>
      </c>
      <c r="J154">
        <v>-293</v>
      </c>
    </row>
    <row r="155" spans="1:10" ht="12.75">
      <c r="A155" s="1">
        <v>151</v>
      </c>
      <c r="B155">
        <v>0.7030000000000001</v>
      </c>
      <c r="I155">
        <v>0.151</v>
      </c>
      <c r="J155">
        <v>-292</v>
      </c>
    </row>
    <row r="156" spans="1:10" ht="12.75">
      <c r="A156" s="1">
        <v>152</v>
      </c>
      <c r="B156">
        <v>0.704</v>
      </c>
      <c r="I156">
        <v>0.152</v>
      </c>
      <c r="J156">
        <v>-291</v>
      </c>
    </row>
    <row r="157" spans="1:10" ht="12.75">
      <c r="A157" s="1">
        <v>153</v>
      </c>
      <c r="B157">
        <v>0.705</v>
      </c>
      <c r="I157">
        <v>0.153</v>
      </c>
      <c r="J157">
        <v>-290</v>
      </c>
    </row>
    <row r="158" spans="1:10" ht="12.75">
      <c r="A158" s="1">
        <v>154</v>
      </c>
      <c r="B158">
        <v>0.706</v>
      </c>
      <c r="I158">
        <v>0.154</v>
      </c>
      <c r="J158">
        <v>-288</v>
      </c>
    </row>
    <row r="159" spans="1:10" ht="12.75">
      <c r="A159" s="1">
        <v>155</v>
      </c>
      <c r="B159">
        <v>0.708</v>
      </c>
      <c r="I159">
        <v>0.155</v>
      </c>
      <c r="J159">
        <v>-287</v>
      </c>
    </row>
    <row r="160" spans="1:10" ht="12.75">
      <c r="A160" s="1">
        <v>156</v>
      </c>
      <c r="B160">
        <v>0.709</v>
      </c>
      <c r="I160">
        <v>0.156</v>
      </c>
      <c r="J160">
        <v>-286</v>
      </c>
    </row>
    <row r="161" spans="1:10" ht="12.75">
      <c r="A161" s="1">
        <v>157</v>
      </c>
      <c r="B161">
        <v>0.71</v>
      </c>
      <c r="I161">
        <v>0.157</v>
      </c>
      <c r="J161">
        <v>-285</v>
      </c>
    </row>
    <row r="162" spans="1:10" ht="12.75">
      <c r="A162" s="1">
        <v>158</v>
      </c>
      <c r="B162">
        <v>0.711</v>
      </c>
      <c r="I162">
        <v>0.158</v>
      </c>
      <c r="J162">
        <v>-284</v>
      </c>
    </row>
    <row r="163" spans="1:10" ht="12.75">
      <c r="A163" s="1">
        <v>159</v>
      </c>
      <c r="B163">
        <v>0.712</v>
      </c>
      <c r="I163">
        <v>0.159</v>
      </c>
      <c r="J163">
        <v>-283</v>
      </c>
    </row>
    <row r="164" spans="1:10" ht="12.75">
      <c r="A164" s="1">
        <v>160</v>
      </c>
      <c r="B164">
        <v>0.714</v>
      </c>
      <c r="I164">
        <v>0.16</v>
      </c>
      <c r="J164">
        <v>-281</v>
      </c>
    </row>
    <row r="165" spans="1:10" ht="12.75">
      <c r="A165" s="1">
        <v>161</v>
      </c>
      <c r="B165">
        <v>0.715</v>
      </c>
      <c r="I165">
        <v>0.161</v>
      </c>
      <c r="J165">
        <v>-280</v>
      </c>
    </row>
    <row r="166" spans="1:10" ht="12.75">
      <c r="A166" s="1">
        <v>162</v>
      </c>
      <c r="B166">
        <v>0.716</v>
      </c>
      <c r="I166">
        <v>0.162</v>
      </c>
      <c r="J166">
        <v>-279</v>
      </c>
    </row>
    <row r="167" spans="1:10" ht="12.75">
      <c r="A167" s="1">
        <v>163</v>
      </c>
      <c r="B167">
        <v>0.717</v>
      </c>
      <c r="I167">
        <v>0.163</v>
      </c>
      <c r="J167">
        <v>-278</v>
      </c>
    </row>
    <row r="168" spans="1:10" ht="12.75">
      <c r="A168" s="1">
        <v>164</v>
      </c>
      <c r="B168">
        <v>0.718</v>
      </c>
      <c r="I168">
        <v>0.164</v>
      </c>
      <c r="J168">
        <v>-277</v>
      </c>
    </row>
    <row r="169" spans="1:10" ht="12.75">
      <c r="A169" s="1">
        <v>165</v>
      </c>
      <c r="B169">
        <v>0.72</v>
      </c>
      <c r="I169">
        <v>0.165</v>
      </c>
      <c r="J169">
        <v>-276</v>
      </c>
    </row>
    <row r="170" spans="1:10" ht="12.75">
      <c r="A170" s="1">
        <v>166</v>
      </c>
      <c r="B170">
        <v>0.721</v>
      </c>
      <c r="I170">
        <v>0.166</v>
      </c>
      <c r="J170">
        <v>-274</v>
      </c>
    </row>
    <row r="171" spans="1:10" ht="12.75">
      <c r="A171" s="1">
        <v>167</v>
      </c>
      <c r="B171">
        <v>0.722</v>
      </c>
      <c r="I171">
        <v>0.167</v>
      </c>
      <c r="J171">
        <v>-273</v>
      </c>
    </row>
    <row r="172" spans="1:10" ht="12.75">
      <c r="A172" s="1">
        <v>168</v>
      </c>
      <c r="B172">
        <v>0.723</v>
      </c>
      <c r="I172">
        <v>0.168</v>
      </c>
      <c r="J172">
        <v>-272</v>
      </c>
    </row>
    <row r="173" spans="1:10" ht="12.75">
      <c r="A173" s="1">
        <v>169</v>
      </c>
      <c r="B173">
        <v>0.724</v>
      </c>
      <c r="I173">
        <v>0.169</v>
      </c>
      <c r="J173">
        <v>-271</v>
      </c>
    </row>
    <row r="174" spans="1:10" ht="12.75">
      <c r="A174" s="1">
        <v>170</v>
      </c>
      <c r="B174">
        <v>0.726</v>
      </c>
      <c r="I174">
        <v>0.17</v>
      </c>
      <c r="J174">
        <v>-270</v>
      </c>
    </row>
    <row r="175" spans="1:10" ht="12.75">
      <c r="A175" s="1">
        <v>171</v>
      </c>
      <c r="B175">
        <v>0.727</v>
      </c>
      <c r="I175">
        <v>0.171</v>
      </c>
      <c r="J175">
        <v>-269</v>
      </c>
    </row>
    <row r="176" spans="1:10" ht="12.75">
      <c r="A176" s="1">
        <v>172</v>
      </c>
      <c r="B176">
        <v>0.728</v>
      </c>
      <c r="I176">
        <v>0.17200000000000001</v>
      </c>
      <c r="J176">
        <v>-268</v>
      </c>
    </row>
    <row r="177" spans="1:10" ht="12.75">
      <c r="A177" s="1">
        <v>173</v>
      </c>
      <c r="B177">
        <v>0.729</v>
      </c>
      <c r="I177">
        <v>0.17300000000000001</v>
      </c>
      <c r="J177">
        <v>-267</v>
      </c>
    </row>
    <row r="178" spans="1:10" ht="12.75">
      <c r="A178" s="1">
        <v>174</v>
      </c>
      <c r="B178">
        <v>0.73</v>
      </c>
      <c r="I178">
        <v>0.17400000000000002</v>
      </c>
      <c r="J178">
        <v>-265</v>
      </c>
    </row>
    <row r="179" spans="1:10" ht="12.75">
      <c r="A179" s="1">
        <v>175</v>
      </c>
      <c r="B179">
        <v>0.731</v>
      </c>
      <c r="I179">
        <v>0.17500000000000002</v>
      </c>
      <c r="J179">
        <v>-264</v>
      </c>
    </row>
    <row r="180" spans="1:10" ht="12.75">
      <c r="A180" s="1">
        <v>176</v>
      </c>
      <c r="B180">
        <v>0.733</v>
      </c>
      <c r="I180">
        <v>0.176</v>
      </c>
      <c r="J180">
        <v>-263</v>
      </c>
    </row>
    <row r="181" spans="1:10" ht="12.75">
      <c r="A181" s="1">
        <v>177</v>
      </c>
      <c r="B181">
        <v>0.734</v>
      </c>
      <c r="I181">
        <v>0.177</v>
      </c>
      <c r="J181">
        <v>-262</v>
      </c>
    </row>
    <row r="182" spans="1:10" ht="12.75">
      <c r="A182" s="1">
        <v>178</v>
      </c>
      <c r="B182">
        <v>0.735</v>
      </c>
      <c r="I182">
        <v>0.178</v>
      </c>
      <c r="J182">
        <v>-261</v>
      </c>
    </row>
    <row r="183" spans="1:10" ht="12.75">
      <c r="A183" s="1">
        <v>179</v>
      </c>
      <c r="B183">
        <v>0.736</v>
      </c>
      <c r="I183">
        <v>0.179</v>
      </c>
      <c r="J183">
        <v>-260</v>
      </c>
    </row>
    <row r="184" spans="1:10" ht="12.75">
      <c r="A184" s="1">
        <v>180</v>
      </c>
      <c r="B184">
        <v>0.737</v>
      </c>
      <c r="I184">
        <v>0.18</v>
      </c>
      <c r="J184">
        <v>-259</v>
      </c>
    </row>
    <row r="185" spans="1:10" ht="12.75">
      <c r="A185" s="1">
        <v>181</v>
      </c>
      <c r="B185">
        <v>0.738</v>
      </c>
      <c r="I185">
        <v>0.181</v>
      </c>
      <c r="J185">
        <v>-258</v>
      </c>
    </row>
    <row r="186" spans="1:10" ht="12.75">
      <c r="A186" s="1">
        <v>182</v>
      </c>
      <c r="B186">
        <v>0.74</v>
      </c>
      <c r="I186">
        <v>0.182</v>
      </c>
      <c r="J186">
        <v>-257</v>
      </c>
    </row>
    <row r="187" spans="1:10" ht="12.75">
      <c r="A187" s="1">
        <v>183</v>
      </c>
      <c r="B187">
        <v>0.741</v>
      </c>
      <c r="I187">
        <v>0.183</v>
      </c>
      <c r="J187">
        <v>-256</v>
      </c>
    </row>
    <row r="188" spans="1:10" ht="12.75">
      <c r="A188" s="1">
        <v>184</v>
      </c>
      <c r="B188">
        <v>0.742</v>
      </c>
      <c r="I188">
        <v>0.184</v>
      </c>
      <c r="J188">
        <v>-255</v>
      </c>
    </row>
    <row r="189" spans="1:10" ht="12.75">
      <c r="A189" s="1">
        <v>185</v>
      </c>
      <c r="B189">
        <v>0.743</v>
      </c>
      <c r="I189">
        <v>0.185</v>
      </c>
      <c r="J189">
        <v>-254</v>
      </c>
    </row>
    <row r="190" spans="1:10" ht="12.75">
      <c r="A190" s="1">
        <v>186</v>
      </c>
      <c r="B190">
        <v>0.744</v>
      </c>
      <c r="I190">
        <v>0.186</v>
      </c>
      <c r="J190">
        <v>-253</v>
      </c>
    </row>
    <row r="191" spans="1:10" ht="12.75">
      <c r="A191" s="1">
        <v>187</v>
      </c>
      <c r="B191">
        <v>0.745</v>
      </c>
      <c r="I191">
        <v>0.187</v>
      </c>
      <c r="J191">
        <v>-251</v>
      </c>
    </row>
    <row r="192" spans="1:10" ht="12.75">
      <c r="A192" s="1">
        <v>188</v>
      </c>
      <c r="B192">
        <v>0.746</v>
      </c>
      <c r="I192">
        <v>0.188</v>
      </c>
      <c r="J192">
        <v>-250</v>
      </c>
    </row>
    <row r="193" spans="1:10" ht="12.75">
      <c r="A193" s="1">
        <v>189</v>
      </c>
      <c r="B193">
        <v>0.748</v>
      </c>
      <c r="I193">
        <v>0.189</v>
      </c>
      <c r="J193">
        <v>-249</v>
      </c>
    </row>
    <row r="194" spans="1:10" ht="12.75">
      <c r="A194" s="1">
        <v>190</v>
      </c>
      <c r="B194">
        <v>0.749</v>
      </c>
      <c r="I194">
        <v>0.19</v>
      </c>
      <c r="J194">
        <v>-248</v>
      </c>
    </row>
    <row r="195" spans="1:10" ht="12.75">
      <c r="A195" s="1">
        <v>191</v>
      </c>
      <c r="B195">
        <v>0.75</v>
      </c>
      <c r="I195">
        <v>0.191</v>
      </c>
      <c r="J195">
        <v>-247</v>
      </c>
    </row>
    <row r="196" spans="1:10" ht="12.75">
      <c r="A196" s="1">
        <v>192</v>
      </c>
      <c r="B196">
        <v>0.751</v>
      </c>
      <c r="I196">
        <v>0.192</v>
      </c>
      <c r="J196">
        <v>-246</v>
      </c>
    </row>
    <row r="197" spans="1:10" ht="12.75">
      <c r="A197" s="1">
        <v>193</v>
      </c>
      <c r="B197">
        <v>0.752</v>
      </c>
      <c r="I197">
        <v>0.193</v>
      </c>
      <c r="J197">
        <v>-245</v>
      </c>
    </row>
    <row r="198" spans="1:10" ht="12.75">
      <c r="A198" s="1">
        <v>194</v>
      </c>
      <c r="B198">
        <v>0.753</v>
      </c>
      <c r="I198">
        <v>0.194</v>
      </c>
      <c r="J198">
        <v>-244</v>
      </c>
    </row>
    <row r="199" spans="1:10" ht="12.75">
      <c r="A199" s="1">
        <v>195</v>
      </c>
      <c r="B199">
        <v>0.754</v>
      </c>
      <c r="I199">
        <v>0.195</v>
      </c>
      <c r="J199">
        <v>-243</v>
      </c>
    </row>
    <row r="200" spans="1:10" ht="12.75">
      <c r="A200" s="1">
        <v>196</v>
      </c>
      <c r="B200">
        <v>0.755</v>
      </c>
      <c r="I200">
        <v>0.196</v>
      </c>
      <c r="J200">
        <v>-242</v>
      </c>
    </row>
    <row r="201" spans="1:10" ht="12.75">
      <c r="A201" s="1">
        <v>197</v>
      </c>
      <c r="B201">
        <v>0.756</v>
      </c>
      <c r="I201">
        <v>0.197</v>
      </c>
      <c r="J201">
        <v>-241</v>
      </c>
    </row>
    <row r="202" spans="1:10" ht="12.75">
      <c r="A202" s="1">
        <v>198</v>
      </c>
      <c r="B202">
        <v>0.758</v>
      </c>
      <c r="I202">
        <v>0.198</v>
      </c>
      <c r="J202">
        <v>-240</v>
      </c>
    </row>
    <row r="203" spans="1:10" ht="12.75">
      <c r="A203" s="1">
        <v>199</v>
      </c>
      <c r="B203">
        <v>0.759</v>
      </c>
      <c r="I203">
        <v>0.199</v>
      </c>
      <c r="J203">
        <v>-239</v>
      </c>
    </row>
    <row r="204" spans="1:10" ht="12.75">
      <c r="A204" s="1">
        <v>200</v>
      </c>
      <c r="B204">
        <v>0.76</v>
      </c>
      <c r="I204">
        <v>0.2</v>
      </c>
      <c r="J204">
        <v>-238</v>
      </c>
    </row>
    <row r="205" spans="1:10" ht="12.75">
      <c r="A205" s="1">
        <v>201</v>
      </c>
      <c r="B205">
        <v>0.761</v>
      </c>
      <c r="I205">
        <v>0.201</v>
      </c>
      <c r="J205">
        <v>-237</v>
      </c>
    </row>
    <row r="206" spans="1:10" ht="12.75">
      <c r="A206" s="1">
        <v>202</v>
      </c>
      <c r="B206">
        <v>0.762</v>
      </c>
      <c r="I206">
        <v>0.202</v>
      </c>
      <c r="J206">
        <v>-236</v>
      </c>
    </row>
    <row r="207" spans="1:10" ht="12.75">
      <c r="A207" s="1">
        <v>203</v>
      </c>
      <c r="B207">
        <v>0.763</v>
      </c>
      <c r="I207">
        <v>0.203</v>
      </c>
      <c r="J207">
        <v>-235</v>
      </c>
    </row>
    <row r="208" spans="1:10" ht="12.75">
      <c r="A208" s="1">
        <v>204</v>
      </c>
      <c r="B208">
        <v>0.764</v>
      </c>
      <c r="I208">
        <v>0.20400000000000001</v>
      </c>
      <c r="J208">
        <v>-234</v>
      </c>
    </row>
    <row r="209" spans="1:10" ht="12.75">
      <c r="A209" s="1">
        <v>205</v>
      </c>
      <c r="B209">
        <v>0.765</v>
      </c>
      <c r="I209">
        <v>0.20500000000000002</v>
      </c>
      <c r="J209">
        <v>-233</v>
      </c>
    </row>
    <row r="210" spans="1:10" ht="12.75">
      <c r="A210" s="1">
        <v>206</v>
      </c>
      <c r="B210">
        <v>0.766</v>
      </c>
      <c r="I210">
        <v>0.20600000000000002</v>
      </c>
      <c r="J210">
        <v>-232</v>
      </c>
    </row>
    <row r="211" spans="1:10" ht="12.75">
      <c r="A211" s="1">
        <v>207</v>
      </c>
      <c r="B211">
        <v>0.767</v>
      </c>
      <c r="I211">
        <v>0.20700000000000002</v>
      </c>
      <c r="J211">
        <v>-231</v>
      </c>
    </row>
    <row r="212" spans="1:10" ht="12.75">
      <c r="A212" s="1">
        <v>208</v>
      </c>
      <c r="B212">
        <v>0.768</v>
      </c>
      <c r="I212">
        <v>0.20800000000000002</v>
      </c>
      <c r="J212">
        <v>-230</v>
      </c>
    </row>
    <row r="213" spans="1:10" ht="12.75">
      <c r="A213" s="1">
        <v>209</v>
      </c>
      <c r="B213">
        <v>0.77</v>
      </c>
      <c r="I213">
        <v>0.209</v>
      </c>
      <c r="J213">
        <v>-229</v>
      </c>
    </row>
    <row r="214" spans="1:10" ht="12.75">
      <c r="A214" s="1">
        <v>210</v>
      </c>
      <c r="B214">
        <v>0.771</v>
      </c>
      <c r="I214">
        <v>0.21</v>
      </c>
      <c r="J214">
        <v>-228</v>
      </c>
    </row>
    <row r="215" spans="1:10" ht="12.75">
      <c r="A215" s="1">
        <v>211</v>
      </c>
      <c r="B215">
        <v>0.772</v>
      </c>
      <c r="I215">
        <v>0.211</v>
      </c>
      <c r="J215">
        <v>-227</v>
      </c>
    </row>
    <row r="216" spans="1:10" ht="12.75">
      <c r="A216" s="1">
        <v>212</v>
      </c>
      <c r="B216">
        <v>0.773</v>
      </c>
      <c r="I216">
        <v>0.212</v>
      </c>
      <c r="J216">
        <v>-226</v>
      </c>
    </row>
    <row r="217" spans="1:10" ht="12.75">
      <c r="A217" s="1">
        <v>213</v>
      </c>
      <c r="B217">
        <v>0.774</v>
      </c>
      <c r="I217">
        <v>0.213</v>
      </c>
      <c r="J217">
        <v>-225</v>
      </c>
    </row>
    <row r="218" spans="1:10" ht="12.75">
      <c r="A218" s="1">
        <v>214</v>
      </c>
      <c r="B218">
        <v>0.775</v>
      </c>
      <c r="I218">
        <v>0.214</v>
      </c>
      <c r="J218">
        <v>-224</v>
      </c>
    </row>
    <row r="219" spans="1:10" ht="12.75">
      <c r="A219" s="1">
        <v>215</v>
      </c>
      <c r="B219">
        <v>0.776</v>
      </c>
      <c r="I219">
        <v>0.215</v>
      </c>
      <c r="J219">
        <v>-223</v>
      </c>
    </row>
    <row r="220" spans="1:10" ht="12.75">
      <c r="A220" s="1">
        <v>216</v>
      </c>
      <c r="B220">
        <v>0.777</v>
      </c>
      <c r="I220">
        <v>0.216</v>
      </c>
      <c r="J220">
        <v>-222</v>
      </c>
    </row>
    <row r="221" spans="1:10" ht="12.75">
      <c r="A221" s="1">
        <v>217</v>
      </c>
      <c r="B221">
        <v>0.779</v>
      </c>
      <c r="I221">
        <v>0.217</v>
      </c>
      <c r="J221">
        <v>-221</v>
      </c>
    </row>
    <row r="222" spans="1:10" ht="12.75">
      <c r="A222" s="1">
        <v>218</v>
      </c>
      <c r="B222">
        <v>0.78</v>
      </c>
      <c r="I222">
        <v>0.218</v>
      </c>
      <c r="J222">
        <v>-220</v>
      </c>
    </row>
    <row r="223" spans="1:10" ht="12.75">
      <c r="A223" s="1">
        <v>219</v>
      </c>
      <c r="B223">
        <v>0.781</v>
      </c>
      <c r="I223">
        <v>0.219</v>
      </c>
      <c r="J223">
        <v>-219</v>
      </c>
    </row>
    <row r="224" spans="1:10" ht="12.75">
      <c r="A224" s="1">
        <v>220</v>
      </c>
      <c r="B224">
        <v>0.782</v>
      </c>
      <c r="I224">
        <v>0.22</v>
      </c>
      <c r="J224">
        <v>-218</v>
      </c>
    </row>
    <row r="225" spans="1:10" ht="12.75">
      <c r="A225" s="1">
        <v>221</v>
      </c>
      <c r="B225">
        <v>0.783</v>
      </c>
      <c r="I225">
        <v>0.221</v>
      </c>
      <c r="J225">
        <v>-217</v>
      </c>
    </row>
    <row r="226" spans="1:10" ht="12.75">
      <c r="A226" s="1">
        <v>222</v>
      </c>
      <c r="B226">
        <v>0.784</v>
      </c>
      <c r="I226">
        <v>0.222</v>
      </c>
      <c r="J226">
        <v>-216</v>
      </c>
    </row>
    <row r="227" spans="1:10" ht="12.75">
      <c r="A227" s="1">
        <v>223</v>
      </c>
      <c r="B227">
        <v>0.785</v>
      </c>
      <c r="I227">
        <v>0.223</v>
      </c>
      <c r="J227">
        <v>-216</v>
      </c>
    </row>
    <row r="228" spans="1:10" ht="12.75">
      <c r="A228" s="1">
        <v>224</v>
      </c>
      <c r="B228">
        <v>0.786</v>
      </c>
      <c r="I228">
        <v>0.224</v>
      </c>
      <c r="J228">
        <v>-215</v>
      </c>
    </row>
    <row r="229" spans="1:10" ht="12.75">
      <c r="A229" s="1">
        <v>225</v>
      </c>
      <c r="B229">
        <v>0.787</v>
      </c>
      <c r="I229">
        <v>0.225</v>
      </c>
      <c r="J229">
        <v>-214</v>
      </c>
    </row>
    <row r="230" spans="1:10" ht="12.75">
      <c r="A230" s="1">
        <v>226</v>
      </c>
      <c r="B230">
        <v>0.788</v>
      </c>
      <c r="I230">
        <v>0.226</v>
      </c>
      <c r="J230">
        <v>-213</v>
      </c>
    </row>
    <row r="231" spans="1:10" ht="12.75">
      <c r="A231" s="1">
        <v>227</v>
      </c>
      <c r="B231">
        <v>0.789</v>
      </c>
      <c r="I231">
        <v>0.227</v>
      </c>
      <c r="J231">
        <v>-212</v>
      </c>
    </row>
    <row r="232" spans="1:10" ht="12.75">
      <c r="A232" s="1">
        <v>228</v>
      </c>
      <c r="B232">
        <v>0.79</v>
      </c>
      <c r="I232">
        <v>0.228</v>
      </c>
      <c r="J232">
        <v>-211</v>
      </c>
    </row>
    <row r="233" spans="1:10" ht="12.75">
      <c r="A233" s="1">
        <v>229</v>
      </c>
      <c r="B233">
        <v>0.791</v>
      </c>
      <c r="I233">
        <v>0.229</v>
      </c>
      <c r="J233">
        <v>-210</v>
      </c>
    </row>
    <row r="234" spans="1:10" ht="12.75">
      <c r="A234" s="1">
        <v>230</v>
      </c>
      <c r="B234">
        <v>0.792</v>
      </c>
      <c r="I234">
        <v>0.23</v>
      </c>
      <c r="J234">
        <v>-209</v>
      </c>
    </row>
    <row r="235" spans="1:10" ht="12.75">
      <c r="A235" s="1">
        <v>231</v>
      </c>
      <c r="B235">
        <v>0.793</v>
      </c>
      <c r="I235">
        <v>0.231</v>
      </c>
      <c r="J235">
        <v>-208</v>
      </c>
    </row>
    <row r="236" spans="1:10" ht="12.75">
      <c r="A236" s="1">
        <v>232</v>
      </c>
      <c r="B236">
        <v>0.794</v>
      </c>
      <c r="I236">
        <v>0.232</v>
      </c>
      <c r="J236">
        <v>-207</v>
      </c>
    </row>
    <row r="237" spans="1:10" ht="12.75">
      <c r="A237" s="1">
        <v>233</v>
      </c>
      <c r="B237">
        <v>0.795</v>
      </c>
      <c r="I237">
        <v>0.233</v>
      </c>
      <c r="J237">
        <v>-206</v>
      </c>
    </row>
    <row r="238" spans="1:10" ht="12.75">
      <c r="A238" s="1">
        <v>234</v>
      </c>
      <c r="B238">
        <v>0.796</v>
      </c>
      <c r="I238">
        <v>0.234</v>
      </c>
      <c r="J238">
        <v>-205</v>
      </c>
    </row>
    <row r="239" spans="1:10" ht="12.75">
      <c r="A239" s="1">
        <v>235</v>
      </c>
      <c r="B239">
        <v>0.797</v>
      </c>
      <c r="I239">
        <v>0.23500000000000001</v>
      </c>
      <c r="J239">
        <v>-204</v>
      </c>
    </row>
    <row r="240" spans="1:10" ht="12.75">
      <c r="A240" s="1">
        <v>236</v>
      </c>
      <c r="B240">
        <v>0.798</v>
      </c>
      <c r="I240">
        <v>0.23600000000000002</v>
      </c>
      <c r="J240">
        <v>-203</v>
      </c>
    </row>
    <row r="241" spans="1:10" ht="12.75">
      <c r="A241" s="1">
        <v>237</v>
      </c>
      <c r="B241">
        <v>0.799</v>
      </c>
      <c r="I241">
        <v>0.23700000000000002</v>
      </c>
      <c r="J241">
        <v>-202</v>
      </c>
    </row>
    <row r="242" spans="1:10" ht="12.75">
      <c r="A242" s="1">
        <v>238</v>
      </c>
      <c r="B242">
        <v>0.8</v>
      </c>
      <c r="I242">
        <v>0.23800000000000002</v>
      </c>
      <c r="J242">
        <v>-202</v>
      </c>
    </row>
    <row r="243" spans="1:10" ht="12.75">
      <c r="A243" s="1">
        <v>239</v>
      </c>
      <c r="B243">
        <v>0.801</v>
      </c>
      <c r="I243">
        <v>0.23900000000000002</v>
      </c>
      <c r="J243">
        <v>-201</v>
      </c>
    </row>
    <row r="244" spans="1:10" ht="12.75">
      <c r="A244" s="1">
        <v>240</v>
      </c>
      <c r="B244">
        <v>0.802</v>
      </c>
      <c r="I244">
        <v>0.24</v>
      </c>
      <c r="J244">
        <v>-200</v>
      </c>
    </row>
    <row r="245" spans="1:10" ht="12.75">
      <c r="A245" s="1">
        <v>241</v>
      </c>
      <c r="B245">
        <v>0.803</v>
      </c>
      <c r="I245">
        <v>0.241</v>
      </c>
      <c r="J245">
        <v>-199</v>
      </c>
    </row>
    <row r="246" spans="1:10" ht="12.75">
      <c r="A246" s="1">
        <v>242</v>
      </c>
      <c r="B246">
        <v>0.804</v>
      </c>
      <c r="I246">
        <v>0.242</v>
      </c>
      <c r="J246">
        <v>-198</v>
      </c>
    </row>
    <row r="247" spans="1:10" ht="12.75">
      <c r="A247" s="1">
        <v>243</v>
      </c>
      <c r="B247">
        <v>0.805</v>
      </c>
      <c r="I247">
        <v>0.243</v>
      </c>
      <c r="J247">
        <v>-197</v>
      </c>
    </row>
    <row r="248" spans="1:10" ht="12.75">
      <c r="A248" s="1">
        <v>244</v>
      </c>
      <c r="B248">
        <v>0.806</v>
      </c>
      <c r="I248">
        <v>0.244</v>
      </c>
      <c r="J248">
        <v>-196</v>
      </c>
    </row>
    <row r="249" spans="1:10" ht="12.75">
      <c r="A249" s="1">
        <v>245</v>
      </c>
      <c r="B249">
        <v>0.807</v>
      </c>
      <c r="I249">
        <v>0.245</v>
      </c>
      <c r="J249">
        <v>-195</v>
      </c>
    </row>
    <row r="250" spans="1:10" ht="12.75">
      <c r="A250" s="1">
        <v>246</v>
      </c>
      <c r="B250">
        <v>0.808</v>
      </c>
      <c r="I250">
        <v>0.246</v>
      </c>
      <c r="J250">
        <v>-194</v>
      </c>
    </row>
    <row r="251" spans="1:10" ht="12.75">
      <c r="A251" s="1">
        <v>247</v>
      </c>
      <c r="B251">
        <v>0.809</v>
      </c>
      <c r="I251">
        <v>0.247</v>
      </c>
      <c r="J251">
        <v>-193</v>
      </c>
    </row>
    <row r="252" spans="1:10" ht="12.75">
      <c r="A252" s="1">
        <v>248</v>
      </c>
      <c r="B252">
        <v>0.81</v>
      </c>
      <c r="I252">
        <v>0.248</v>
      </c>
      <c r="J252">
        <v>-193</v>
      </c>
    </row>
    <row r="253" spans="1:10" ht="12.75">
      <c r="A253" s="1">
        <v>249</v>
      </c>
      <c r="B253">
        <v>0.811</v>
      </c>
      <c r="I253">
        <v>0.249</v>
      </c>
      <c r="J253">
        <v>-192</v>
      </c>
    </row>
    <row r="254" spans="1:10" ht="12.75">
      <c r="A254" s="1">
        <v>250</v>
      </c>
      <c r="B254">
        <v>0.812</v>
      </c>
      <c r="I254">
        <v>0.25</v>
      </c>
      <c r="J254">
        <v>-191</v>
      </c>
    </row>
    <row r="255" spans="1:10" ht="12.75">
      <c r="A255" s="1">
        <v>251</v>
      </c>
      <c r="B255">
        <v>0.8130000000000001</v>
      </c>
      <c r="I255">
        <v>0.251</v>
      </c>
      <c r="J255">
        <v>-190</v>
      </c>
    </row>
    <row r="256" spans="1:10" ht="12.75">
      <c r="A256" s="1">
        <v>252</v>
      </c>
      <c r="B256" s="51">
        <v>0.8140000000000001</v>
      </c>
      <c r="C256" s="51"/>
      <c r="I256">
        <v>0.252</v>
      </c>
      <c r="J256">
        <v>-189</v>
      </c>
    </row>
    <row r="257" spans="1:10" ht="12.75">
      <c r="A257" s="1">
        <v>253</v>
      </c>
      <c r="B257">
        <v>0.8140000000000001</v>
      </c>
      <c r="I257">
        <v>0.253</v>
      </c>
      <c r="J257">
        <v>-188</v>
      </c>
    </row>
    <row r="258" spans="1:10" ht="12.75">
      <c r="A258" s="1">
        <v>254</v>
      </c>
      <c r="B258">
        <v>0.8150000000000001</v>
      </c>
      <c r="I258">
        <v>0.254</v>
      </c>
      <c r="J258">
        <v>-187</v>
      </c>
    </row>
    <row r="259" spans="1:10" ht="12.75">
      <c r="A259" s="1">
        <v>255</v>
      </c>
      <c r="B259">
        <v>0.8160000000000001</v>
      </c>
      <c r="I259">
        <v>0.255</v>
      </c>
      <c r="J259">
        <v>-186</v>
      </c>
    </row>
    <row r="260" spans="1:10" ht="12.75">
      <c r="A260" s="1">
        <v>256</v>
      </c>
      <c r="B260">
        <v>0.8170000000000001</v>
      </c>
      <c r="I260">
        <v>0.256</v>
      </c>
      <c r="J260">
        <v>-185</v>
      </c>
    </row>
    <row r="261" spans="1:10" ht="12.75">
      <c r="A261" s="1">
        <v>257</v>
      </c>
      <c r="B261">
        <v>0.8180000000000001</v>
      </c>
      <c r="I261">
        <v>0.257</v>
      </c>
      <c r="J261">
        <v>-185</v>
      </c>
    </row>
    <row r="262" spans="1:10" ht="12.75">
      <c r="A262" s="1">
        <v>258</v>
      </c>
      <c r="B262">
        <v>0.8190000000000001</v>
      </c>
      <c r="I262">
        <v>0.258</v>
      </c>
      <c r="J262">
        <v>-184</v>
      </c>
    </row>
    <row r="263" spans="1:10" ht="12.75">
      <c r="A263" s="1">
        <v>259</v>
      </c>
      <c r="B263">
        <v>0.82</v>
      </c>
      <c r="I263">
        <v>0.259</v>
      </c>
      <c r="J263">
        <v>-183</v>
      </c>
    </row>
    <row r="264" spans="1:10" ht="12.75">
      <c r="A264" s="1">
        <v>260</v>
      </c>
      <c r="B264">
        <v>0.8210000000000001</v>
      </c>
      <c r="I264">
        <v>0.26</v>
      </c>
      <c r="J264">
        <v>-182</v>
      </c>
    </row>
    <row r="265" spans="1:10" ht="12.75">
      <c r="A265" s="1">
        <v>261</v>
      </c>
      <c r="B265">
        <v>0.8220000000000001</v>
      </c>
      <c r="I265">
        <v>0.261</v>
      </c>
      <c r="J265">
        <v>-181</v>
      </c>
    </row>
    <row r="266" spans="1:10" ht="12.75">
      <c r="A266" s="1">
        <v>262</v>
      </c>
      <c r="B266">
        <v>0.8230000000000001</v>
      </c>
      <c r="I266">
        <v>0.262</v>
      </c>
      <c r="J266">
        <v>-180</v>
      </c>
    </row>
    <row r="267" spans="1:10" ht="12.75">
      <c r="A267" s="1">
        <v>263</v>
      </c>
      <c r="B267">
        <v>0.8240000000000001</v>
      </c>
      <c r="I267">
        <v>0.263</v>
      </c>
      <c r="J267">
        <v>-179</v>
      </c>
    </row>
    <row r="268" spans="1:10" ht="12.75">
      <c r="A268" s="1">
        <v>264</v>
      </c>
      <c r="B268">
        <v>0.8250000000000001</v>
      </c>
      <c r="I268">
        <v>0.264</v>
      </c>
      <c r="J268">
        <v>-178</v>
      </c>
    </row>
    <row r="269" spans="1:10" ht="12.75">
      <c r="A269" s="1">
        <v>265</v>
      </c>
      <c r="B269">
        <v>0.8260000000000001</v>
      </c>
      <c r="I269">
        <v>0.265</v>
      </c>
      <c r="J269">
        <v>-178</v>
      </c>
    </row>
    <row r="270" spans="1:10" ht="12.75">
      <c r="A270" s="1">
        <v>266</v>
      </c>
      <c r="B270">
        <v>0.8270000000000001</v>
      </c>
      <c r="I270">
        <v>0.266</v>
      </c>
      <c r="J270">
        <v>-177</v>
      </c>
    </row>
    <row r="271" spans="1:10" ht="12.75">
      <c r="A271" s="1">
        <v>267</v>
      </c>
      <c r="B271">
        <v>0.8270000000000001</v>
      </c>
      <c r="I271">
        <v>0.267</v>
      </c>
      <c r="J271">
        <v>-176</v>
      </c>
    </row>
    <row r="272" spans="1:10" ht="12.75">
      <c r="A272" s="1">
        <v>268</v>
      </c>
      <c r="B272">
        <v>0.8280000000000001</v>
      </c>
      <c r="I272">
        <v>0.268</v>
      </c>
      <c r="J272">
        <v>-175</v>
      </c>
    </row>
    <row r="273" spans="1:10" ht="12.75">
      <c r="A273" s="1">
        <v>269</v>
      </c>
      <c r="B273">
        <v>0.8290000000000001</v>
      </c>
      <c r="I273">
        <v>0.269</v>
      </c>
      <c r="J273">
        <v>-174</v>
      </c>
    </row>
    <row r="274" spans="1:10" ht="12.75">
      <c r="A274" s="1">
        <v>270</v>
      </c>
      <c r="B274">
        <v>0.83</v>
      </c>
      <c r="I274">
        <v>0.27</v>
      </c>
      <c r="J274">
        <v>-173</v>
      </c>
    </row>
    <row r="275" spans="1:10" ht="12.75">
      <c r="A275" s="1">
        <v>271</v>
      </c>
      <c r="B275">
        <v>0.8310000000000001</v>
      </c>
      <c r="I275">
        <v>0.271</v>
      </c>
      <c r="J275">
        <v>-172</v>
      </c>
    </row>
    <row r="276" spans="1:10" ht="12.75">
      <c r="A276" s="1">
        <v>272</v>
      </c>
      <c r="B276">
        <v>0.8320000000000001</v>
      </c>
      <c r="I276">
        <v>0.272</v>
      </c>
      <c r="J276">
        <v>-172</v>
      </c>
    </row>
    <row r="277" spans="1:10" ht="12.75">
      <c r="A277" s="1">
        <v>273</v>
      </c>
      <c r="B277">
        <v>0.833</v>
      </c>
      <c r="I277">
        <v>0.273</v>
      </c>
      <c r="J277">
        <v>-171</v>
      </c>
    </row>
    <row r="278" spans="1:10" ht="12.75">
      <c r="A278" s="1">
        <v>274</v>
      </c>
      <c r="B278">
        <v>0.834</v>
      </c>
      <c r="I278">
        <v>0.274</v>
      </c>
      <c r="J278">
        <v>-170</v>
      </c>
    </row>
    <row r="279" spans="1:10" ht="12.75">
      <c r="A279" s="1">
        <v>275</v>
      </c>
      <c r="B279">
        <v>0.835</v>
      </c>
      <c r="I279">
        <v>0.275</v>
      </c>
      <c r="J279">
        <v>-169</v>
      </c>
    </row>
    <row r="280" spans="1:10" ht="12.75">
      <c r="A280" s="1">
        <v>276</v>
      </c>
      <c r="B280">
        <v>0.835</v>
      </c>
      <c r="I280">
        <v>0.276</v>
      </c>
      <c r="J280">
        <v>-168</v>
      </c>
    </row>
    <row r="281" spans="1:10" ht="12.75">
      <c r="A281" s="1">
        <v>277</v>
      </c>
      <c r="B281">
        <v>0.837</v>
      </c>
      <c r="I281">
        <v>0.277</v>
      </c>
      <c r="J281">
        <v>-167</v>
      </c>
    </row>
    <row r="282" spans="1:10" ht="12.75">
      <c r="A282" s="1">
        <v>278</v>
      </c>
      <c r="B282">
        <v>0.837</v>
      </c>
      <c r="I282">
        <v>0.278</v>
      </c>
      <c r="J282">
        <v>-166</v>
      </c>
    </row>
    <row r="283" spans="1:10" ht="12.75">
      <c r="A283" s="1">
        <v>279</v>
      </c>
      <c r="B283">
        <v>0.838</v>
      </c>
      <c r="I283">
        <v>0.279</v>
      </c>
      <c r="J283">
        <v>-166</v>
      </c>
    </row>
    <row r="284" spans="1:10" ht="12.75">
      <c r="A284" s="1">
        <v>280</v>
      </c>
      <c r="B284">
        <v>0.839</v>
      </c>
      <c r="I284">
        <v>0.28</v>
      </c>
      <c r="J284">
        <v>-165</v>
      </c>
    </row>
    <row r="285" spans="1:10" ht="12.75">
      <c r="A285" s="1">
        <v>281</v>
      </c>
      <c r="B285">
        <v>0.84</v>
      </c>
      <c r="I285">
        <v>0.281</v>
      </c>
      <c r="J285">
        <v>-164</v>
      </c>
    </row>
    <row r="286" spans="1:10" ht="12.75">
      <c r="A286" s="1">
        <v>282</v>
      </c>
      <c r="B286">
        <v>0.84</v>
      </c>
      <c r="I286">
        <v>0.28200000000000003</v>
      </c>
      <c r="J286">
        <v>-163</v>
      </c>
    </row>
    <row r="287" spans="1:10" ht="12.75">
      <c r="A287" s="1">
        <v>283</v>
      </c>
      <c r="B287">
        <v>0.841</v>
      </c>
      <c r="I287">
        <v>0.28300000000000003</v>
      </c>
      <c r="J287">
        <v>-162</v>
      </c>
    </row>
    <row r="288" spans="1:10" ht="12.75">
      <c r="A288" s="1">
        <v>284</v>
      </c>
      <c r="B288">
        <v>0.842</v>
      </c>
      <c r="I288">
        <v>0.28400000000000003</v>
      </c>
      <c r="J288">
        <v>-161</v>
      </c>
    </row>
    <row r="289" spans="1:10" ht="12.75">
      <c r="A289" s="1">
        <v>285</v>
      </c>
      <c r="B289">
        <v>0.843</v>
      </c>
      <c r="I289">
        <v>0.28500000000000003</v>
      </c>
      <c r="J289">
        <v>-161</v>
      </c>
    </row>
    <row r="290" spans="1:10" ht="12.75">
      <c r="A290" s="1">
        <v>286</v>
      </c>
      <c r="B290">
        <v>0.844</v>
      </c>
      <c r="I290">
        <v>0.28600000000000003</v>
      </c>
      <c r="J290">
        <v>-160</v>
      </c>
    </row>
    <row r="291" spans="1:10" ht="12.75">
      <c r="A291" s="1">
        <v>287</v>
      </c>
      <c r="B291">
        <v>0.845</v>
      </c>
      <c r="I291">
        <v>0.28700000000000003</v>
      </c>
      <c r="J291">
        <v>-159</v>
      </c>
    </row>
    <row r="292" spans="1:10" ht="12.75">
      <c r="A292" s="1">
        <v>288</v>
      </c>
      <c r="B292">
        <v>0.845</v>
      </c>
      <c r="I292">
        <v>0.28800000000000003</v>
      </c>
      <c r="J292">
        <v>-158</v>
      </c>
    </row>
    <row r="293" spans="1:10" ht="12.75">
      <c r="A293" s="1">
        <v>289</v>
      </c>
      <c r="B293">
        <v>0.847</v>
      </c>
      <c r="I293">
        <v>0.289</v>
      </c>
      <c r="J293">
        <v>-157</v>
      </c>
    </row>
    <row r="294" spans="1:10" ht="12.75">
      <c r="A294" s="1">
        <v>290</v>
      </c>
      <c r="B294">
        <v>0.847</v>
      </c>
      <c r="I294">
        <v>0.29</v>
      </c>
      <c r="J294">
        <v>-156</v>
      </c>
    </row>
    <row r="295" spans="1:10" ht="12.75">
      <c r="A295" s="1">
        <v>291</v>
      </c>
      <c r="B295">
        <v>0.848</v>
      </c>
      <c r="I295">
        <v>0.291</v>
      </c>
      <c r="J295">
        <v>-156</v>
      </c>
    </row>
    <row r="296" spans="1:10" ht="12.75">
      <c r="A296" s="1">
        <v>292</v>
      </c>
      <c r="B296">
        <v>0.849</v>
      </c>
      <c r="I296">
        <v>0.292</v>
      </c>
      <c r="J296">
        <v>-155</v>
      </c>
    </row>
    <row r="297" spans="1:10" ht="12.75">
      <c r="A297" s="1">
        <v>293</v>
      </c>
      <c r="B297">
        <v>0.85</v>
      </c>
      <c r="I297">
        <v>0.293</v>
      </c>
      <c r="J297">
        <v>-154</v>
      </c>
    </row>
    <row r="298" spans="1:10" ht="12.75">
      <c r="A298" s="1">
        <v>294</v>
      </c>
      <c r="B298">
        <v>0.85</v>
      </c>
      <c r="I298">
        <v>0.294</v>
      </c>
      <c r="J298">
        <v>-153</v>
      </c>
    </row>
    <row r="299" spans="1:10" ht="12.75">
      <c r="A299" s="1">
        <v>295</v>
      </c>
      <c r="B299">
        <v>0.852</v>
      </c>
      <c r="I299">
        <v>0.295</v>
      </c>
      <c r="J299">
        <v>-152</v>
      </c>
    </row>
    <row r="300" spans="1:10" ht="12.75">
      <c r="A300" s="1">
        <v>296</v>
      </c>
      <c r="B300">
        <v>0.852</v>
      </c>
      <c r="I300">
        <v>0.296</v>
      </c>
      <c r="J300">
        <v>-151</v>
      </c>
    </row>
    <row r="301" spans="1:10" ht="12.75">
      <c r="A301" s="1">
        <v>297</v>
      </c>
      <c r="B301">
        <v>0.853</v>
      </c>
      <c r="I301">
        <v>0.297</v>
      </c>
      <c r="J301">
        <v>-151</v>
      </c>
    </row>
    <row r="302" spans="1:10" ht="12.75">
      <c r="A302" s="1">
        <v>298</v>
      </c>
      <c r="B302">
        <v>0.854</v>
      </c>
      <c r="I302">
        <v>0.298</v>
      </c>
      <c r="J302">
        <v>-150</v>
      </c>
    </row>
    <row r="303" spans="1:10" ht="12.75">
      <c r="A303" s="1">
        <v>299</v>
      </c>
      <c r="B303">
        <v>0.855</v>
      </c>
      <c r="I303">
        <v>0.299</v>
      </c>
      <c r="J303">
        <v>-149</v>
      </c>
    </row>
    <row r="304" spans="1:10" ht="12.75">
      <c r="A304" s="1">
        <v>300</v>
      </c>
      <c r="B304">
        <v>0.855</v>
      </c>
      <c r="I304">
        <v>0.30000000000000004</v>
      </c>
      <c r="J304">
        <v>-148</v>
      </c>
    </row>
    <row r="305" spans="1:10" ht="12.75">
      <c r="A305" s="1">
        <v>301</v>
      </c>
      <c r="B305">
        <v>0.856</v>
      </c>
      <c r="I305">
        <v>0.301</v>
      </c>
      <c r="J305">
        <v>-147</v>
      </c>
    </row>
    <row r="306" spans="1:10" ht="12.75">
      <c r="A306" s="1">
        <v>302</v>
      </c>
      <c r="B306">
        <v>0.857</v>
      </c>
      <c r="I306">
        <v>0.302</v>
      </c>
      <c r="J306">
        <v>-147</v>
      </c>
    </row>
    <row r="307" spans="1:10" ht="12.75">
      <c r="A307" s="1">
        <v>303</v>
      </c>
      <c r="B307">
        <v>0.857</v>
      </c>
      <c r="D307" t="s">
        <v>88</v>
      </c>
      <c r="I307">
        <v>0.303</v>
      </c>
      <c r="J307">
        <v>-146</v>
      </c>
    </row>
    <row r="308" spans="1:10" ht="12.75">
      <c r="A308" s="1">
        <v>304</v>
      </c>
      <c r="B308">
        <v>0.858</v>
      </c>
      <c r="I308">
        <v>0.304</v>
      </c>
      <c r="J308">
        <v>-145</v>
      </c>
    </row>
    <row r="309" spans="1:10" ht="12.75">
      <c r="A309" s="1">
        <v>305</v>
      </c>
      <c r="B309">
        <v>0.859</v>
      </c>
      <c r="I309">
        <v>0.305</v>
      </c>
      <c r="J309">
        <v>-144</v>
      </c>
    </row>
    <row r="310" spans="1:10" ht="12.75">
      <c r="A310" s="1">
        <v>306</v>
      </c>
      <c r="B310">
        <v>0.86</v>
      </c>
      <c r="I310">
        <v>0.306</v>
      </c>
      <c r="J310">
        <v>-143</v>
      </c>
    </row>
    <row r="311" spans="1:10" ht="12.75">
      <c r="A311" s="1">
        <v>307</v>
      </c>
      <c r="B311">
        <v>0.861</v>
      </c>
      <c r="I311">
        <v>0.307</v>
      </c>
      <c r="J311">
        <v>-143</v>
      </c>
    </row>
    <row r="312" spans="1:10" ht="12.75">
      <c r="A312" s="1">
        <v>308</v>
      </c>
      <c r="B312">
        <v>0.861</v>
      </c>
      <c r="I312">
        <v>0.308</v>
      </c>
      <c r="J312">
        <v>-142</v>
      </c>
    </row>
    <row r="313" spans="1:10" ht="12.75">
      <c r="A313" s="1">
        <v>309</v>
      </c>
      <c r="B313">
        <v>0.862</v>
      </c>
      <c r="I313">
        <v>0.309</v>
      </c>
      <c r="J313">
        <v>-141</v>
      </c>
    </row>
    <row r="314" spans="1:10" ht="12.75">
      <c r="A314" s="1">
        <v>310</v>
      </c>
      <c r="B314">
        <v>0.863</v>
      </c>
      <c r="I314">
        <v>0.31</v>
      </c>
      <c r="J314">
        <v>-140</v>
      </c>
    </row>
    <row r="315" spans="1:10" ht="12.75">
      <c r="A315" s="1">
        <v>311</v>
      </c>
      <c r="B315">
        <v>0.864</v>
      </c>
      <c r="I315">
        <v>0.311</v>
      </c>
      <c r="J315">
        <v>-139</v>
      </c>
    </row>
    <row r="316" spans="1:10" ht="12.75">
      <c r="A316" s="1">
        <v>312</v>
      </c>
      <c r="B316">
        <v>0.865</v>
      </c>
      <c r="I316">
        <v>0.312</v>
      </c>
      <c r="J316">
        <v>-139</v>
      </c>
    </row>
    <row r="317" spans="1:10" ht="12.75">
      <c r="A317" s="1">
        <v>313</v>
      </c>
      <c r="B317">
        <v>0.865</v>
      </c>
      <c r="I317">
        <v>0.313</v>
      </c>
      <c r="J317">
        <v>-138</v>
      </c>
    </row>
    <row r="318" spans="1:10" ht="12.75">
      <c r="A318" s="1">
        <v>314</v>
      </c>
      <c r="B318">
        <v>0.866</v>
      </c>
      <c r="I318">
        <v>0.314</v>
      </c>
      <c r="J318">
        <v>-137</v>
      </c>
    </row>
    <row r="319" spans="1:10" ht="12.75">
      <c r="A319" s="1">
        <v>315</v>
      </c>
      <c r="B319">
        <v>0.867</v>
      </c>
      <c r="I319">
        <v>0.315</v>
      </c>
      <c r="J319">
        <v>-136</v>
      </c>
    </row>
    <row r="320" spans="1:10" ht="12.75">
      <c r="A320" s="1">
        <v>316</v>
      </c>
      <c r="B320">
        <v>0.868</v>
      </c>
      <c r="I320">
        <v>0.316</v>
      </c>
      <c r="J320">
        <v>-135</v>
      </c>
    </row>
    <row r="321" spans="1:10" ht="12.75">
      <c r="A321" s="1">
        <v>317</v>
      </c>
      <c r="B321">
        <v>0.868</v>
      </c>
      <c r="I321">
        <v>0.317</v>
      </c>
      <c r="J321">
        <v>-135</v>
      </c>
    </row>
    <row r="322" spans="1:10" ht="12.75">
      <c r="A322" s="1">
        <v>318</v>
      </c>
      <c r="B322">
        <v>0.869</v>
      </c>
      <c r="I322">
        <v>0.318</v>
      </c>
      <c r="J322">
        <v>-134</v>
      </c>
    </row>
    <row r="323" spans="1:10" ht="12.75">
      <c r="A323" s="1">
        <v>319</v>
      </c>
      <c r="B323">
        <v>0.87</v>
      </c>
      <c r="I323">
        <v>0.319</v>
      </c>
      <c r="J323">
        <v>-133</v>
      </c>
    </row>
    <row r="324" spans="1:10" ht="12.75">
      <c r="A324" s="1">
        <v>320</v>
      </c>
      <c r="B324">
        <v>0.871</v>
      </c>
      <c r="I324">
        <v>0.32</v>
      </c>
      <c r="J324">
        <v>-132</v>
      </c>
    </row>
    <row r="325" spans="1:10" ht="12.75">
      <c r="A325" s="1">
        <v>321</v>
      </c>
      <c r="B325">
        <v>0.871</v>
      </c>
      <c r="I325">
        <v>0.321</v>
      </c>
      <c r="J325">
        <v>-131</v>
      </c>
    </row>
    <row r="326" spans="1:10" ht="12.75">
      <c r="A326" s="1">
        <v>322</v>
      </c>
      <c r="B326">
        <v>0.872</v>
      </c>
      <c r="I326">
        <v>0.322</v>
      </c>
      <c r="J326">
        <v>-131</v>
      </c>
    </row>
    <row r="327" spans="1:10" ht="12.75">
      <c r="A327" s="1">
        <v>323</v>
      </c>
      <c r="B327">
        <v>0.873</v>
      </c>
      <c r="I327">
        <v>0.323</v>
      </c>
      <c r="J327">
        <v>-130</v>
      </c>
    </row>
    <row r="328" spans="1:10" ht="12.75">
      <c r="A328" s="1">
        <v>324</v>
      </c>
      <c r="B328">
        <v>0.874</v>
      </c>
      <c r="I328">
        <v>0.324</v>
      </c>
      <c r="J328">
        <v>-129</v>
      </c>
    </row>
    <row r="329" spans="1:10" ht="12.75">
      <c r="A329" s="1">
        <v>325</v>
      </c>
      <c r="B329">
        <v>0.874</v>
      </c>
      <c r="I329">
        <v>0.325</v>
      </c>
      <c r="J329">
        <v>-128</v>
      </c>
    </row>
    <row r="330" spans="1:10" ht="12.75">
      <c r="A330" s="1">
        <v>326</v>
      </c>
      <c r="B330">
        <v>0.875</v>
      </c>
      <c r="I330">
        <v>0.326</v>
      </c>
      <c r="J330">
        <v>-127</v>
      </c>
    </row>
    <row r="331" spans="1:10" ht="12.75">
      <c r="A331" s="1">
        <v>327</v>
      </c>
      <c r="B331">
        <v>0.876</v>
      </c>
      <c r="I331">
        <v>0.327</v>
      </c>
      <c r="J331">
        <v>-127</v>
      </c>
    </row>
    <row r="332" spans="1:10" ht="12.75">
      <c r="A332" s="1">
        <v>328</v>
      </c>
      <c r="B332">
        <v>0.876</v>
      </c>
      <c r="I332">
        <v>0.328</v>
      </c>
      <c r="J332">
        <v>-126</v>
      </c>
    </row>
    <row r="333" spans="1:10" ht="12.75">
      <c r="A333" s="1">
        <v>329</v>
      </c>
      <c r="B333">
        <v>0.877</v>
      </c>
      <c r="I333">
        <v>0.329</v>
      </c>
      <c r="J333">
        <v>-125</v>
      </c>
    </row>
    <row r="334" spans="1:10" ht="12.75">
      <c r="A334" s="1">
        <v>330</v>
      </c>
      <c r="B334">
        <v>0.878</v>
      </c>
      <c r="I334">
        <v>0.33</v>
      </c>
      <c r="J334">
        <v>-124</v>
      </c>
    </row>
    <row r="335" spans="1:10" ht="12.75">
      <c r="A335" s="1">
        <v>331</v>
      </c>
      <c r="B335">
        <v>0.879</v>
      </c>
      <c r="I335">
        <v>0.331</v>
      </c>
      <c r="J335">
        <v>-124</v>
      </c>
    </row>
    <row r="336" spans="1:10" ht="12.75">
      <c r="A336" s="1">
        <v>332</v>
      </c>
      <c r="B336">
        <v>0.879</v>
      </c>
      <c r="I336">
        <v>0.332</v>
      </c>
      <c r="J336">
        <v>-123</v>
      </c>
    </row>
    <row r="337" spans="1:10" ht="12.75">
      <c r="A337" s="1">
        <v>333</v>
      </c>
      <c r="B337">
        <v>0.88</v>
      </c>
      <c r="I337">
        <v>0.333</v>
      </c>
      <c r="J337">
        <v>-122</v>
      </c>
    </row>
    <row r="338" spans="1:10" ht="12.75">
      <c r="A338" s="1">
        <v>334</v>
      </c>
      <c r="B338">
        <v>0.881</v>
      </c>
      <c r="I338">
        <v>0.334</v>
      </c>
      <c r="J338">
        <v>-121</v>
      </c>
    </row>
    <row r="339" spans="1:10" ht="12.75">
      <c r="A339" s="1">
        <v>335</v>
      </c>
      <c r="B339">
        <v>0.881</v>
      </c>
      <c r="I339">
        <v>0.335</v>
      </c>
      <c r="J339">
        <v>-120</v>
      </c>
    </row>
    <row r="340" spans="1:10" ht="12.75">
      <c r="A340" s="1">
        <v>336</v>
      </c>
      <c r="B340">
        <v>0.882</v>
      </c>
      <c r="I340">
        <v>0.336</v>
      </c>
      <c r="J340">
        <v>-120</v>
      </c>
    </row>
    <row r="341" spans="1:10" ht="12.75">
      <c r="A341" s="1">
        <v>337</v>
      </c>
      <c r="B341">
        <v>0.883</v>
      </c>
      <c r="I341">
        <v>0.337</v>
      </c>
      <c r="J341">
        <v>-119</v>
      </c>
    </row>
    <row r="342" spans="1:10" ht="12.75">
      <c r="A342" s="1">
        <v>338</v>
      </c>
      <c r="B342">
        <v>0.883</v>
      </c>
      <c r="I342">
        <v>0.338</v>
      </c>
      <c r="J342">
        <v>-118</v>
      </c>
    </row>
    <row r="343" spans="1:10" ht="12.75">
      <c r="A343" s="1">
        <v>339</v>
      </c>
      <c r="B343">
        <v>0.884</v>
      </c>
      <c r="I343">
        <v>0.339</v>
      </c>
      <c r="J343">
        <v>-117</v>
      </c>
    </row>
    <row r="344" spans="1:10" ht="12.75">
      <c r="A344" s="1">
        <v>340</v>
      </c>
      <c r="B344">
        <v>0.885</v>
      </c>
      <c r="I344">
        <v>0.34</v>
      </c>
      <c r="J344">
        <v>-117</v>
      </c>
    </row>
    <row r="345" spans="1:10" ht="12.75">
      <c r="A345" s="1">
        <v>341</v>
      </c>
      <c r="B345">
        <v>0.886</v>
      </c>
      <c r="I345">
        <v>0.341</v>
      </c>
      <c r="J345">
        <v>-116</v>
      </c>
    </row>
    <row r="346" spans="1:10" ht="12.75">
      <c r="A346" s="1">
        <v>342</v>
      </c>
      <c r="B346">
        <v>0.886</v>
      </c>
      <c r="I346">
        <v>0.342</v>
      </c>
      <c r="J346">
        <v>-115</v>
      </c>
    </row>
    <row r="347" spans="1:10" ht="12.75">
      <c r="A347" s="1">
        <v>343</v>
      </c>
      <c r="B347">
        <v>0.887</v>
      </c>
      <c r="I347">
        <v>0.343</v>
      </c>
      <c r="J347">
        <v>-114</v>
      </c>
    </row>
    <row r="348" spans="1:10" ht="12.75">
      <c r="A348" s="1">
        <v>344</v>
      </c>
      <c r="B348">
        <v>0.888</v>
      </c>
      <c r="I348">
        <v>0.34400000000000003</v>
      </c>
      <c r="J348">
        <v>-113</v>
      </c>
    </row>
    <row r="349" spans="1:10" ht="12.75">
      <c r="A349" s="1">
        <v>345</v>
      </c>
      <c r="B349">
        <v>0.888</v>
      </c>
      <c r="I349">
        <v>0.34500000000000003</v>
      </c>
      <c r="J349">
        <v>-113</v>
      </c>
    </row>
    <row r="350" spans="1:10" ht="12.75">
      <c r="A350" s="1">
        <v>346</v>
      </c>
      <c r="B350">
        <v>0.889</v>
      </c>
      <c r="I350">
        <v>0.34600000000000003</v>
      </c>
      <c r="J350">
        <v>-112</v>
      </c>
    </row>
    <row r="351" spans="1:10" ht="12.75">
      <c r="A351" s="1">
        <v>347</v>
      </c>
      <c r="B351">
        <v>0.89</v>
      </c>
      <c r="I351">
        <v>0.34700000000000003</v>
      </c>
      <c r="J351">
        <v>-111</v>
      </c>
    </row>
    <row r="352" spans="1:10" ht="12.75">
      <c r="A352" s="1">
        <v>348</v>
      </c>
      <c r="B352">
        <v>0.89</v>
      </c>
      <c r="I352">
        <v>0.34800000000000003</v>
      </c>
      <c r="J352">
        <v>-110</v>
      </c>
    </row>
    <row r="353" spans="1:10" ht="12.75">
      <c r="A353" s="1">
        <v>349</v>
      </c>
      <c r="B353">
        <v>0.891</v>
      </c>
      <c r="I353">
        <v>0.34900000000000003</v>
      </c>
      <c r="J353">
        <v>-110</v>
      </c>
    </row>
    <row r="354" spans="1:10" ht="12.75">
      <c r="A354" s="1">
        <v>350</v>
      </c>
      <c r="B354">
        <v>0.892</v>
      </c>
      <c r="I354">
        <v>0.35</v>
      </c>
      <c r="J354">
        <v>-109</v>
      </c>
    </row>
    <row r="355" spans="1:10" ht="12.75">
      <c r="A355" s="1">
        <v>351</v>
      </c>
      <c r="B355">
        <v>0.892</v>
      </c>
      <c r="I355">
        <v>0.35100000000000003</v>
      </c>
      <c r="J355">
        <v>-108</v>
      </c>
    </row>
    <row r="356" spans="1:10" ht="12.75">
      <c r="A356" s="1">
        <v>352</v>
      </c>
      <c r="B356">
        <v>0.893</v>
      </c>
      <c r="I356">
        <v>0.352</v>
      </c>
      <c r="J356">
        <v>-107</v>
      </c>
    </row>
    <row r="357" spans="1:10" ht="12.75">
      <c r="A357" s="1">
        <v>353</v>
      </c>
      <c r="B357">
        <v>0.893</v>
      </c>
      <c r="I357">
        <v>0.353</v>
      </c>
      <c r="J357">
        <v>-107</v>
      </c>
    </row>
    <row r="358" spans="1:10" ht="12.75">
      <c r="A358" s="1">
        <v>354</v>
      </c>
      <c r="B358">
        <v>0.894</v>
      </c>
      <c r="I358">
        <v>0.354</v>
      </c>
      <c r="J358">
        <v>-106</v>
      </c>
    </row>
    <row r="359" spans="1:10" ht="12.75">
      <c r="A359" s="1">
        <v>355</v>
      </c>
      <c r="B359">
        <v>0.895</v>
      </c>
      <c r="I359">
        <v>0.355</v>
      </c>
      <c r="J359">
        <v>-105</v>
      </c>
    </row>
    <row r="360" spans="1:10" ht="12.75">
      <c r="A360" s="1">
        <v>356</v>
      </c>
      <c r="B360">
        <v>0.895</v>
      </c>
      <c r="I360">
        <v>0.356</v>
      </c>
      <c r="J360">
        <v>-104</v>
      </c>
    </row>
    <row r="361" spans="1:10" ht="12.75">
      <c r="A361" s="1">
        <v>357</v>
      </c>
      <c r="B361">
        <v>0.896</v>
      </c>
      <c r="I361">
        <v>0.357</v>
      </c>
      <c r="J361">
        <v>-104</v>
      </c>
    </row>
    <row r="362" spans="1:10" ht="12.75">
      <c r="A362" s="1">
        <v>358</v>
      </c>
      <c r="B362">
        <v>0.897</v>
      </c>
      <c r="I362">
        <v>0.358</v>
      </c>
      <c r="J362">
        <v>-103</v>
      </c>
    </row>
    <row r="363" spans="1:10" ht="12.75">
      <c r="A363" s="1">
        <v>359</v>
      </c>
      <c r="B363">
        <v>0.897</v>
      </c>
      <c r="I363">
        <v>0.359</v>
      </c>
      <c r="J363">
        <v>-102</v>
      </c>
    </row>
    <row r="364" spans="1:10" ht="12.75">
      <c r="A364" s="1">
        <v>360</v>
      </c>
      <c r="B364">
        <v>0.898</v>
      </c>
      <c r="I364">
        <v>0.36</v>
      </c>
      <c r="J364">
        <v>-101</v>
      </c>
    </row>
    <row r="365" spans="1:10" ht="12.75">
      <c r="A365" s="1">
        <v>361</v>
      </c>
      <c r="B365">
        <v>0.899</v>
      </c>
      <c r="I365">
        <v>0.361</v>
      </c>
      <c r="J365">
        <v>-101</v>
      </c>
    </row>
    <row r="366" spans="1:10" ht="12.75">
      <c r="A366" s="1">
        <v>362</v>
      </c>
      <c r="B366">
        <v>0.899</v>
      </c>
      <c r="I366">
        <v>0.362</v>
      </c>
      <c r="J366">
        <v>-100</v>
      </c>
    </row>
    <row r="367" spans="1:10" ht="12.75">
      <c r="A367" s="1">
        <v>363</v>
      </c>
      <c r="B367">
        <v>0.9</v>
      </c>
      <c r="I367">
        <v>0.363</v>
      </c>
      <c r="J367">
        <v>-99</v>
      </c>
    </row>
    <row r="368" spans="1:10" ht="12.75">
      <c r="A368" s="1">
        <v>364</v>
      </c>
      <c r="B368">
        <v>0.9</v>
      </c>
      <c r="I368">
        <v>0.364</v>
      </c>
      <c r="J368">
        <v>-98</v>
      </c>
    </row>
    <row r="369" spans="1:10" ht="12.75">
      <c r="A369" s="1">
        <v>365</v>
      </c>
      <c r="B369">
        <v>0.901</v>
      </c>
      <c r="I369">
        <v>0.365</v>
      </c>
      <c r="J369">
        <v>-97</v>
      </c>
    </row>
    <row r="370" spans="1:10" ht="12.75">
      <c r="A370" s="1">
        <v>366</v>
      </c>
      <c r="B370">
        <v>0.902</v>
      </c>
      <c r="I370">
        <v>0.366</v>
      </c>
      <c r="J370">
        <v>-97</v>
      </c>
    </row>
    <row r="371" spans="1:10" ht="12.75">
      <c r="A371" s="1">
        <v>367</v>
      </c>
      <c r="B371">
        <v>0.902</v>
      </c>
      <c r="I371">
        <v>0.367</v>
      </c>
      <c r="J371">
        <v>-96</v>
      </c>
    </row>
    <row r="372" spans="1:10" ht="12.75">
      <c r="A372" s="1">
        <v>368</v>
      </c>
      <c r="B372">
        <v>0.903</v>
      </c>
      <c r="I372">
        <v>0.368</v>
      </c>
      <c r="J372">
        <v>-95</v>
      </c>
    </row>
    <row r="373" spans="1:10" ht="12.75">
      <c r="A373" s="1">
        <v>369</v>
      </c>
      <c r="B373">
        <v>0.903</v>
      </c>
      <c r="I373">
        <v>0.369</v>
      </c>
      <c r="J373">
        <v>-94</v>
      </c>
    </row>
    <row r="374" spans="1:10" ht="12.75">
      <c r="A374" s="1">
        <v>370</v>
      </c>
      <c r="B374">
        <v>0.904</v>
      </c>
      <c r="I374">
        <v>0.37</v>
      </c>
      <c r="J374">
        <v>-94</v>
      </c>
    </row>
    <row r="375" spans="1:10" ht="12.75">
      <c r="A375" s="1">
        <v>371</v>
      </c>
      <c r="B375">
        <v>0.905</v>
      </c>
      <c r="I375">
        <v>0.371</v>
      </c>
      <c r="J375">
        <v>-93</v>
      </c>
    </row>
    <row r="376" spans="1:10" ht="12.75">
      <c r="A376" s="1">
        <v>372</v>
      </c>
      <c r="B376">
        <v>0.905</v>
      </c>
      <c r="I376">
        <v>0.372</v>
      </c>
      <c r="J376">
        <v>-92</v>
      </c>
    </row>
    <row r="377" spans="1:10" ht="12.75">
      <c r="A377" s="1">
        <v>373</v>
      </c>
      <c r="B377">
        <v>0.906</v>
      </c>
      <c r="I377">
        <v>0.373</v>
      </c>
      <c r="J377">
        <v>-91</v>
      </c>
    </row>
    <row r="378" spans="1:10" ht="12.75">
      <c r="A378" s="1">
        <v>374</v>
      </c>
      <c r="B378">
        <v>0.906</v>
      </c>
      <c r="I378">
        <v>0.374</v>
      </c>
      <c r="J378">
        <v>-91</v>
      </c>
    </row>
    <row r="379" spans="1:10" ht="12.75">
      <c r="A379" s="1">
        <v>375</v>
      </c>
      <c r="B379">
        <v>0.907</v>
      </c>
      <c r="I379">
        <v>0.375</v>
      </c>
      <c r="J379">
        <v>-90</v>
      </c>
    </row>
    <row r="380" spans="1:10" ht="12.75">
      <c r="A380" s="1">
        <v>376</v>
      </c>
      <c r="B380">
        <v>0.908</v>
      </c>
      <c r="I380">
        <v>0.376</v>
      </c>
      <c r="J380">
        <v>-89</v>
      </c>
    </row>
    <row r="381" spans="1:10" ht="12.75">
      <c r="A381" s="1">
        <v>377</v>
      </c>
      <c r="B381">
        <v>0.908</v>
      </c>
      <c r="I381">
        <v>0.377</v>
      </c>
      <c r="J381">
        <v>-89</v>
      </c>
    </row>
    <row r="382" spans="1:10" ht="12.75">
      <c r="A382" s="1">
        <v>378</v>
      </c>
      <c r="B382">
        <v>0.909</v>
      </c>
      <c r="I382">
        <v>0.378</v>
      </c>
      <c r="J382">
        <v>-88</v>
      </c>
    </row>
    <row r="383" spans="1:10" ht="12.75">
      <c r="A383" s="1">
        <v>379</v>
      </c>
      <c r="B383">
        <v>0.909</v>
      </c>
      <c r="I383">
        <v>0.379</v>
      </c>
      <c r="J383">
        <v>-87</v>
      </c>
    </row>
    <row r="384" spans="1:10" ht="12.75">
      <c r="A384" s="1">
        <v>380</v>
      </c>
      <c r="B384">
        <v>0.91</v>
      </c>
      <c r="I384">
        <v>0.38</v>
      </c>
      <c r="J384">
        <v>-86</v>
      </c>
    </row>
    <row r="385" spans="1:10" ht="12.75">
      <c r="A385" s="1">
        <v>381</v>
      </c>
      <c r="B385">
        <v>0.911</v>
      </c>
      <c r="I385">
        <v>0.381</v>
      </c>
      <c r="J385">
        <v>-86</v>
      </c>
    </row>
    <row r="386" spans="1:10" ht="12.75">
      <c r="A386" s="1">
        <v>382</v>
      </c>
      <c r="B386">
        <v>0.911</v>
      </c>
      <c r="I386">
        <v>0.382</v>
      </c>
      <c r="J386">
        <v>-85</v>
      </c>
    </row>
    <row r="387" spans="1:10" ht="12.75">
      <c r="A387" s="1">
        <v>383</v>
      </c>
      <c r="B387">
        <v>0.912</v>
      </c>
      <c r="I387">
        <v>0.383</v>
      </c>
      <c r="J387">
        <v>-84</v>
      </c>
    </row>
    <row r="388" spans="1:10" ht="12.75">
      <c r="A388" s="1">
        <v>384</v>
      </c>
      <c r="B388">
        <v>0.912</v>
      </c>
      <c r="I388">
        <v>0.384</v>
      </c>
      <c r="J388">
        <v>-83</v>
      </c>
    </row>
    <row r="389" spans="1:10" ht="12.75">
      <c r="A389" s="1">
        <v>385</v>
      </c>
      <c r="B389">
        <v>0.913</v>
      </c>
      <c r="I389">
        <v>0.385</v>
      </c>
      <c r="J389">
        <v>-83</v>
      </c>
    </row>
    <row r="390" spans="1:10" ht="12.75">
      <c r="A390" s="1">
        <v>386</v>
      </c>
      <c r="B390">
        <v>0.913</v>
      </c>
      <c r="I390">
        <v>0.386</v>
      </c>
      <c r="J390">
        <v>-82</v>
      </c>
    </row>
    <row r="391" spans="1:10" ht="12.75">
      <c r="A391" s="1">
        <v>387</v>
      </c>
      <c r="B391">
        <v>0.914</v>
      </c>
      <c r="I391">
        <v>0.387</v>
      </c>
      <c r="J391">
        <v>-81</v>
      </c>
    </row>
    <row r="392" spans="1:10" ht="12.75">
      <c r="A392" s="1">
        <v>388</v>
      </c>
      <c r="B392">
        <v>0.914</v>
      </c>
      <c r="I392">
        <v>0.388</v>
      </c>
      <c r="J392">
        <v>-80</v>
      </c>
    </row>
    <row r="393" spans="1:10" ht="12.75">
      <c r="A393" s="1">
        <v>389</v>
      </c>
      <c r="B393">
        <v>0.915</v>
      </c>
      <c r="I393">
        <v>0.389</v>
      </c>
      <c r="J393">
        <v>-80</v>
      </c>
    </row>
    <row r="394" spans="1:10" ht="12.75">
      <c r="A394" s="1">
        <v>390</v>
      </c>
      <c r="B394">
        <v>0.916</v>
      </c>
      <c r="I394">
        <v>0.39</v>
      </c>
      <c r="J394">
        <v>-79</v>
      </c>
    </row>
    <row r="395" spans="1:10" ht="12.75">
      <c r="A395" s="1">
        <v>391</v>
      </c>
      <c r="B395">
        <v>0.916</v>
      </c>
      <c r="I395">
        <v>0.391</v>
      </c>
      <c r="J395">
        <v>-78</v>
      </c>
    </row>
    <row r="396" spans="1:10" ht="12.75">
      <c r="A396" s="1">
        <v>392</v>
      </c>
      <c r="B396">
        <v>0.917</v>
      </c>
      <c r="I396">
        <v>0.392</v>
      </c>
      <c r="J396">
        <v>-77</v>
      </c>
    </row>
    <row r="397" spans="1:10" ht="12.75">
      <c r="A397" s="1">
        <v>393</v>
      </c>
      <c r="B397">
        <v>0.917</v>
      </c>
      <c r="I397">
        <v>0.393</v>
      </c>
      <c r="J397">
        <v>-77</v>
      </c>
    </row>
    <row r="398" spans="1:10" ht="12.75">
      <c r="A398" s="1">
        <v>394</v>
      </c>
      <c r="B398">
        <v>0.918</v>
      </c>
      <c r="I398">
        <v>0.394</v>
      </c>
      <c r="J398">
        <v>-76</v>
      </c>
    </row>
    <row r="399" spans="1:10" ht="12.75">
      <c r="A399" s="1">
        <v>395</v>
      </c>
      <c r="B399">
        <v>0.918</v>
      </c>
      <c r="I399">
        <v>0.395</v>
      </c>
      <c r="J399">
        <v>-75</v>
      </c>
    </row>
    <row r="400" spans="1:10" ht="12.75">
      <c r="A400" s="1">
        <v>396</v>
      </c>
      <c r="B400">
        <v>0.919</v>
      </c>
      <c r="I400">
        <v>0.396</v>
      </c>
      <c r="J400">
        <v>-74</v>
      </c>
    </row>
    <row r="401" spans="1:10" ht="12.75">
      <c r="A401" s="1">
        <v>397</v>
      </c>
      <c r="B401">
        <v>0.919</v>
      </c>
      <c r="I401">
        <v>0.397</v>
      </c>
      <c r="J401">
        <v>-74</v>
      </c>
    </row>
    <row r="402" spans="1:10" ht="12.75">
      <c r="A402" s="1">
        <v>398</v>
      </c>
      <c r="B402">
        <v>0.92</v>
      </c>
      <c r="I402">
        <v>0.398</v>
      </c>
      <c r="J402">
        <v>-73</v>
      </c>
    </row>
    <row r="403" spans="1:10" ht="12.75">
      <c r="A403" s="1">
        <v>399</v>
      </c>
      <c r="B403">
        <v>0.92</v>
      </c>
      <c r="I403">
        <v>0.399</v>
      </c>
      <c r="J403">
        <v>-72</v>
      </c>
    </row>
    <row r="404" spans="1:10" ht="12.75">
      <c r="A404" s="1">
        <v>400</v>
      </c>
      <c r="B404">
        <v>0.921</v>
      </c>
      <c r="I404">
        <v>0.4</v>
      </c>
      <c r="J404">
        <v>-72</v>
      </c>
    </row>
    <row r="405" spans="1:10" ht="12.75">
      <c r="A405" s="1">
        <v>401</v>
      </c>
      <c r="B405">
        <v>0.921</v>
      </c>
      <c r="I405">
        <v>0.401</v>
      </c>
      <c r="J405">
        <v>-71</v>
      </c>
    </row>
    <row r="406" spans="1:10" ht="12.75">
      <c r="A406" s="1">
        <v>402</v>
      </c>
      <c r="B406">
        <v>0.922</v>
      </c>
      <c r="I406">
        <v>0.402</v>
      </c>
      <c r="J406">
        <v>-70</v>
      </c>
    </row>
    <row r="407" spans="1:10" ht="12.75">
      <c r="A407" s="1">
        <v>403</v>
      </c>
      <c r="B407">
        <v>0.922</v>
      </c>
      <c r="I407">
        <v>0.403</v>
      </c>
      <c r="J407">
        <v>-69</v>
      </c>
    </row>
    <row r="408" spans="1:10" ht="12.75">
      <c r="A408" s="1">
        <v>404</v>
      </c>
      <c r="B408">
        <v>0.923</v>
      </c>
      <c r="I408">
        <v>0.404</v>
      </c>
      <c r="J408">
        <v>-69</v>
      </c>
    </row>
    <row r="409" spans="1:10" ht="12.75">
      <c r="A409" s="1">
        <v>405</v>
      </c>
      <c r="B409">
        <v>0.923</v>
      </c>
      <c r="I409">
        <v>0.405</v>
      </c>
      <c r="J409">
        <v>-68</v>
      </c>
    </row>
    <row r="410" spans="1:10" ht="12.75">
      <c r="A410" s="1">
        <v>406</v>
      </c>
      <c r="B410">
        <v>0.924</v>
      </c>
      <c r="I410">
        <v>0.406</v>
      </c>
      <c r="J410">
        <v>-67</v>
      </c>
    </row>
    <row r="411" spans="1:10" ht="12.75">
      <c r="A411" s="1">
        <v>407</v>
      </c>
      <c r="B411">
        <v>0.924</v>
      </c>
      <c r="I411">
        <v>0.40700000000000003</v>
      </c>
      <c r="J411">
        <v>-66</v>
      </c>
    </row>
    <row r="412" spans="1:10" ht="12.75">
      <c r="A412" s="1">
        <v>408</v>
      </c>
      <c r="B412">
        <v>0.925</v>
      </c>
      <c r="I412">
        <v>0.40800000000000003</v>
      </c>
      <c r="J412">
        <v>-66</v>
      </c>
    </row>
    <row r="413" spans="1:10" ht="12.75">
      <c r="A413" s="1">
        <v>409</v>
      </c>
      <c r="B413">
        <v>0.925</v>
      </c>
      <c r="I413">
        <v>0.40900000000000003</v>
      </c>
      <c r="J413">
        <v>-65</v>
      </c>
    </row>
    <row r="414" spans="1:10" ht="12.75">
      <c r="A414" s="1">
        <v>410</v>
      </c>
      <c r="B414">
        <v>0.926</v>
      </c>
      <c r="I414">
        <v>0.41</v>
      </c>
      <c r="J414">
        <v>-64</v>
      </c>
    </row>
    <row r="415" spans="1:10" ht="12.75">
      <c r="A415" s="1">
        <v>411</v>
      </c>
      <c r="B415">
        <v>0.926</v>
      </c>
      <c r="I415">
        <v>0.41100000000000003</v>
      </c>
      <c r="J415">
        <v>-63</v>
      </c>
    </row>
    <row r="416" spans="1:10" ht="12.75">
      <c r="A416" s="1">
        <v>412</v>
      </c>
      <c r="B416">
        <v>0.927</v>
      </c>
      <c r="I416">
        <v>0.41200000000000003</v>
      </c>
      <c r="J416">
        <v>-63</v>
      </c>
    </row>
    <row r="417" spans="1:10" ht="12.75">
      <c r="A417" s="1">
        <v>413</v>
      </c>
      <c r="B417">
        <v>0.927</v>
      </c>
      <c r="I417">
        <v>0.41300000000000003</v>
      </c>
      <c r="J417">
        <v>-62</v>
      </c>
    </row>
    <row r="418" spans="1:10" ht="12.75">
      <c r="A418" s="1">
        <v>414</v>
      </c>
      <c r="B418">
        <v>0.928</v>
      </c>
      <c r="I418">
        <v>0.41400000000000003</v>
      </c>
      <c r="J418">
        <v>-61</v>
      </c>
    </row>
    <row r="419" spans="1:10" ht="12.75">
      <c r="A419" s="1">
        <v>415</v>
      </c>
      <c r="B419">
        <v>0.928</v>
      </c>
      <c r="I419">
        <v>0.41500000000000004</v>
      </c>
      <c r="J419">
        <v>-61</v>
      </c>
    </row>
    <row r="420" spans="1:10" ht="12.75">
      <c r="A420" s="1">
        <v>416</v>
      </c>
      <c r="B420">
        <v>0.929</v>
      </c>
      <c r="I420">
        <v>0.41600000000000004</v>
      </c>
      <c r="J420">
        <v>-60</v>
      </c>
    </row>
    <row r="421" spans="1:10" ht="12.75">
      <c r="A421" s="1">
        <v>417</v>
      </c>
      <c r="B421">
        <v>0.929</v>
      </c>
      <c r="I421">
        <v>0.417</v>
      </c>
      <c r="J421">
        <v>-59</v>
      </c>
    </row>
    <row r="422" spans="1:10" ht="12.75">
      <c r="A422" s="1">
        <v>418</v>
      </c>
      <c r="B422">
        <v>0.93</v>
      </c>
      <c r="I422">
        <v>0.418</v>
      </c>
      <c r="J422">
        <v>-58</v>
      </c>
    </row>
    <row r="423" spans="1:10" ht="12.75">
      <c r="A423" s="1">
        <v>419</v>
      </c>
      <c r="B423">
        <v>0.93</v>
      </c>
      <c r="I423">
        <v>0.419</v>
      </c>
      <c r="J423">
        <v>-58</v>
      </c>
    </row>
    <row r="424" spans="1:10" ht="12.75">
      <c r="A424" s="1">
        <v>420</v>
      </c>
      <c r="B424">
        <v>0.931</v>
      </c>
      <c r="I424">
        <v>0.42</v>
      </c>
      <c r="J424">
        <v>-57</v>
      </c>
    </row>
    <row r="425" spans="1:10" ht="12.75">
      <c r="A425" s="1">
        <v>421</v>
      </c>
      <c r="B425">
        <v>0.931</v>
      </c>
      <c r="I425">
        <v>0.421</v>
      </c>
      <c r="J425">
        <v>-56</v>
      </c>
    </row>
    <row r="426" spans="1:10" ht="12.75">
      <c r="A426" s="1">
        <v>422</v>
      </c>
      <c r="B426">
        <v>0.932</v>
      </c>
      <c r="I426">
        <v>0.422</v>
      </c>
      <c r="J426">
        <v>-56</v>
      </c>
    </row>
    <row r="427" spans="1:10" ht="12.75">
      <c r="A427" s="1">
        <v>423</v>
      </c>
      <c r="B427">
        <v>0.932</v>
      </c>
      <c r="I427">
        <v>0.423</v>
      </c>
      <c r="J427">
        <v>-55</v>
      </c>
    </row>
    <row r="428" spans="1:10" ht="12.75">
      <c r="A428" s="1">
        <v>424</v>
      </c>
      <c r="B428">
        <v>0.933</v>
      </c>
      <c r="I428">
        <v>0.424</v>
      </c>
      <c r="J428">
        <v>-54</v>
      </c>
    </row>
    <row r="429" spans="1:10" ht="12.75">
      <c r="A429" s="1">
        <v>425</v>
      </c>
      <c r="B429">
        <v>0.933</v>
      </c>
      <c r="I429">
        <v>0.425</v>
      </c>
      <c r="J429">
        <v>-53</v>
      </c>
    </row>
    <row r="430" spans="1:10" ht="12.75">
      <c r="A430" s="1">
        <v>426</v>
      </c>
      <c r="B430">
        <v>0.933</v>
      </c>
      <c r="I430">
        <v>0.426</v>
      </c>
      <c r="J430">
        <v>-53</v>
      </c>
    </row>
    <row r="431" spans="1:10" ht="12.75">
      <c r="A431" s="1">
        <v>427</v>
      </c>
      <c r="B431">
        <v>0.934</v>
      </c>
      <c r="I431">
        <v>0.427</v>
      </c>
      <c r="J431">
        <v>-52</v>
      </c>
    </row>
    <row r="432" spans="1:10" ht="12.75">
      <c r="A432" s="1">
        <v>428</v>
      </c>
      <c r="B432">
        <v>0.934</v>
      </c>
      <c r="I432">
        <v>0.428</v>
      </c>
      <c r="J432">
        <v>-51</v>
      </c>
    </row>
    <row r="433" spans="1:10" ht="12.75">
      <c r="A433" s="1">
        <v>429</v>
      </c>
      <c r="B433">
        <v>0.935</v>
      </c>
      <c r="I433">
        <v>0.429</v>
      </c>
      <c r="J433">
        <v>-50</v>
      </c>
    </row>
    <row r="434" spans="1:10" ht="12.75">
      <c r="A434" s="1">
        <v>430</v>
      </c>
      <c r="B434">
        <v>0.935</v>
      </c>
      <c r="I434">
        <v>0.43</v>
      </c>
      <c r="J434">
        <v>-50</v>
      </c>
    </row>
    <row r="435" spans="1:10" ht="12.75">
      <c r="A435" s="1">
        <v>431</v>
      </c>
      <c r="B435">
        <v>0.936</v>
      </c>
      <c r="I435">
        <v>0.431</v>
      </c>
      <c r="J435">
        <v>-49</v>
      </c>
    </row>
    <row r="436" spans="1:10" ht="12.75">
      <c r="A436" s="1">
        <v>432</v>
      </c>
      <c r="B436">
        <v>0.936</v>
      </c>
      <c r="I436">
        <v>0.432</v>
      </c>
      <c r="J436">
        <v>-48</v>
      </c>
    </row>
    <row r="437" spans="1:10" ht="12.75">
      <c r="A437" s="1">
        <v>433</v>
      </c>
      <c r="B437">
        <v>0.937</v>
      </c>
      <c r="I437">
        <v>0.433</v>
      </c>
      <c r="J437">
        <v>-48</v>
      </c>
    </row>
    <row r="438" spans="1:10" ht="12.75">
      <c r="A438" s="1">
        <v>434</v>
      </c>
      <c r="B438">
        <v>0.937</v>
      </c>
      <c r="I438">
        <v>0.434</v>
      </c>
      <c r="J438">
        <v>-47</v>
      </c>
    </row>
    <row r="439" spans="1:10" ht="12.75">
      <c r="A439" s="1">
        <v>435</v>
      </c>
      <c r="B439">
        <v>0.937</v>
      </c>
      <c r="I439">
        <v>0.435</v>
      </c>
      <c r="J439">
        <v>-46</v>
      </c>
    </row>
    <row r="440" spans="1:10" ht="12.75">
      <c r="A440" s="1">
        <v>436</v>
      </c>
      <c r="B440">
        <v>0.9380000000000001</v>
      </c>
      <c r="I440">
        <v>0.436</v>
      </c>
      <c r="J440">
        <v>-45</v>
      </c>
    </row>
    <row r="441" spans="1:10" ht="12.75">
      <c r="A441" s="1">
        <v>437</v>
      </c>
      <c r="B441">
        <v>0.9380000000000001</v>
      </c>
      <c r="I441">
        <v>0.437</v>
      </c>
      <c r="J441">
        <v>-45</v>
      </c>
    </row>
    <row r="442" spans="1:10" ht="12.75">
      <c r="A442" s="1">
        <v>438</v>
      </c>
      <c r="B442">
        <v>0.9390000000000001</v>
      </c>
      <c r="I442">
        <v>0.438</v>
      </c>
      <c r="J442">
        <v>-44</v>
      </c>
    </row>
    <row r="443" spans="1:10" ht="12.75">
      <c r="A443" s="1">
        <v>439</v>
      </c>
      <c r="B443">
        <v>0.9390000000000001</v>
      </c>
      <c r="I443">
        <v>0.439</v>
      </c>
      <c r="J443">
        <v>-43</v>
      </c>
    </row>
    <row r="444" spans="1:10" ht="12.75">
      <c r="A444" s="1">
        <v>440</v>
      </c>
      <c r="B444">
        <v>0.94</v>
      </c>
      <c r="I444">
        <v>0.44</v>
      </c>
      <c r="J444">
        <v>-43</v>
      </c>
    </row>
    <row r="445" spans="1:10" ht="12.75">
      <c r="A445" s="1">
        <v>441</v>
      </c>
      <c r="B445">
        <v>0.94</v>
      </c>
      <c r="I445">
        <v>0.441</v>
      </c>
      <c r="J445">
        <v>-42</v>
      </c>
    </row>
    <row r="446" spans="1:10" ht="12.75">
      <c r="A446" s="1">
        <v>442</v>
      </c>
      <c r="B446">
        <v>0.94</v>
      </c>
      <c r="I446">
        <v>0.442</v>
      </c>
      <c r="J446">
        <v>-41</v>
      </c>
    </row>
    <row r="447" spans="1:10" ht="12.75">
      <c r="A447" s="1">
        <v>443</v>
      </c>
      <c r="B447">
        <v>0.9410000000000001</v>
      </c>
      <c r="I447">
        <v>0.443</v>
      </c>
      <c r="J447">
        <v>-40</v>
      </c>
    </row>
    <row r="448" spans="1:10" ht="12.75">
      <c r="A448" s="1">
        <v>444</v>
      </c>
      <c r="B448">
        <v>0.9410000000000001</v>
      </c>
      <c r="I448">
        <v>0.444</v>
      </c>
      <c r="J448">
        <v>-40</v>
      </c>
    </row>
    <row r="449" spans="1:10" ht="12.75">
      <c r="A449" s="1">
        <v>445</v>
      </c>
      <c r="B449">
        <v>0.9420000000000001</v>
      </c>
      <c r="I449">
        <v>0.445</v>
      </c>
      <c r="J449">
        <v>-39</v>
      </c>
    </row>
    <row r="450" spans="1:10" ht="12.75">
      <c r="A450" s="1">
        <v>446</v>
      </c>
      <c r="B450">
        <v>0.9420000000000001</v>
      </c>
      <c r="I450">
        <v>0.446</v>
      </c>
      <c r="J450">
        <v>-38</v>
      </c>
    </row>
    <row r="451" spans="1:10" ht="12.75">
      <c r="A451" s="1">
        <v>447</v>
      </c>
      <c r="B451">
        <v>0.9420000000000001</v>
      </c>
      <c r="I451">
        <v>0.447</v>
      </c>
      <c r="J451">
        <v>-38</v>
      </c>
    </row>
    <row r="452" spans="1:10" ht="12.75">
      <c r="A452" s="1">
        <v>448</v>
      </c>
      <c r="B452">
        <v>0.9430000000000001</v>
      </c>
      <c r="I452">
        <v>0.448</v>
      </c>
      <c r="J452">
        <v>-37</v>
      </c>
    </row>
    <row r="453" spans="1:10" ht="12.75">
      <c r="A453" s="1">
        <v>449</v>
      </c>
      <c r="B453">
        <v>0.9430000000000001</v>
      </c>
      <c r="I453">
        <v>0.449</v>
      </c>
      <c r="J453">
        <v>-36</v>
      </c>
    </row>
    <row r="454" spans="1:10" ht="12.75">
      <c r="A454" s="1">
        <v>450</v>
      </c>
      <c r="B454">
        <v>0.9440000000000001</v>
      </c>
      <c r="I454">
        <v>0.45</v>
      </c>
      <c r="J454">
        <v>-35</v>
      </c>
    </row>
    <row r="455" spans="1:10" ht="12.75">
      <c r="A455" s="1">
        <v>451</v>
      </c>
      <c r="B455">
        <v>0.9440000000000001</v>
      </c>
      <c r="I455">
        <v>0.451</v>
      </c>
      <c r="J455">
        <v>-35</v>
      </c>
    </row>
    <row r="456" spans="1:10" ht="12.75">
      <c r="A456" s="1">
        <v>452</v>
      </c>
      <c r="B456">
        <v>0.9440000000000001</v>
      </c>
      <c r="I456">
        <v>0.452</v>
      </c>
      <c r="J456">
        <v>-34</v>
      </c>
    </row>
    <row r="457" spans="1:10" ht="12.75">
      <c r="A457" s="1">
        <v>453</v>
      </c>
      <c r="B457">
        <v>0.9450000000000001</v>
      </c>
      <c r="I457">
        <v>0.453</v>
      </c>
      <c r="J457">
        <v>-33</v>
      </c>
    </row>
    <row r="458" spans="1:10" ht="12.75">
      <c r="A458" s="1">
        <v>454</v>
      </c>
      <c r="B458">
        <v>0.9450000000000001</v>
      </c>
      <c r="I458">
        <v>0.454</v>
      </c>
      <c r="J458">
        <v>-33</v>
      </c>
    </row>
    <row r="459" spans="1:10" ht="12.75">
      <c r="A459" s="1">
        <v>455</v>
      </c>
      <c r="B459">
        <v>0.9460000000000001</v>
      </c>
      <c r="I459">
        <v>0.455</v>
      </c>
      <c r="J459">
        <v>-32</v>
      </c>
    </row>
    <row r="460" spans="1:10" ht="12.75">
      <c r="A460" s="1">
        <v>456</v>
      </c>
      <c r="B460">
        <v>0.9460000000000001</v>
      </c>
      <c r="I460">
        <v>0.456</v>
      </c>
      <c r="J460">
        <v>-31</v>
      </c>
    </row>
    <row r="461" spans="1:10" ht="12.75">
      <c r="A461" s="1">
        <v>457</v>
      </c>
      <c r="B461">
        <v>0.9460000000000001</v>
      </c>
      <c r="I461">
        <v>0.457</v>
      </c>
      <c r="J461">
        <v>-30</v>
      </c>
    </row>
    <row r="462" spans="1:10" ht="12.75">
      <c r="A462" s="1">
        <v>458</v>
      </c>
      <c r="B462">
        <v>0.9470000000000001</v>
      </c>
      <c r="I462">
        <v>0.458</v>
      </c>
      <c r="J462">
        <v>-30</v>
      </c>
    </row>
    <row r="463" spans="1:10" ht="12.75">
      <c r="A463" s="1">
        <v>459</v>
      </c>
      <c r="B463">
        <v>0.9470000000000001</v>
      </c>
      <c r="I463">
        <v>0.459</v>
      </c>
      <c r="J463">
        <v>-29</v>
      </c>
    </row>
    <row r="464" spans="1:10" ht="12.75">
      <c r="A464" s="1">
        <v>460</v>
      </c>
      <c r="B464">
        <v>0.9480000000000001</v>
      </c>
      <c r="I464">
        <v>0.46</v>
      </c>
      <c r="J464">
        <v>-28</v>
      </c>
    </row>
    <row r="465" spans="1:10" ht="12.75">
      <c r="A465" s="1">
        <v>461</v>
      </c>
      <c r="B465">
        <v>0.9480000000000001</v>
      </c>
      <c r="I465">
        <v>0.461</v>
      </c>
      <c r="J465">
        <v>-28</v>
      </c>
    </row>
    <row r="466" spans="1:10" ht="12.75">
      <c r="A466" s="1">
        <v>462</v>
      </c>
      <c r="B466">
        <v>0.9480000000000001</v>
      </c>
      <c r="I466">
        <v>0.462</v>
      </c>
      <c r="J466">
        <v>-27</v>
      </c>
    </row>
    <row r="467" spans="1:10" ht="12.75">
      <c r="A467" s="1">
        <v>463</v>
      </c>
      <c r="B467">
        <v>0.9490000000000001</v>
      </c>
      <c r="I467">
        <v>0.463</v>
      </c>
      <c r="J467">
        <v>-26</v>
      </c>
    </row>
    <row r="468" spans="1:10" ht="12.75">
      <c r="A468" s="1">
        <v>464</v>
      </c>
      <c r="B468">
        <v>0.9490000000000001</v>
      </c>
      <c r="I468">
        <v>0.464</v>
      </c>
      <c r="J468">
        <v>-25</v>
      </c>
    </row>
    <row r="469" spans="1:10" ht="12.75">
      <c r="A469" s="1">
        <v>465</v>
      </c>
      <c r="B469">
        <v>0.9490000000000001</v>
      </c>
      <c r="I469">
        <v>0.465</v>
      </c>
      <c r="J469">
        <v>-25</v>
      </c>
    </row>
    <row r="470" spans="1:10" ht="12.75">
      <c r="A470" s="1">
        <v>466</v>
      </c>
      <c r="B470">
        <v>0.95</v>
      </c>
      <c r="I470">
        <v>0.466</v>
      </c>
      <c r="J470">
        <v>-24</v>
      </c>
    </row>
    <row r="471" spans="1:10" ht="12.75">
      <c r="A471" s="1">
        <v>467</v>
      </c>
      <c r="B471">
        <v>0.95</v>
      </c>
      <c r="I471">
        <v>0.467</v>
      </c>
      <c r="J471">
        <v>-23</v>
      </c>
    </row>
    <row r="472" spans="1:10" ht="12.75">
      <c r="A472" s="1">
        <v>468</v>
      </c>
      <c r="B472">
        <v>0.9510000000000001</v>
      </c>
      <c r="I472">
        <v>0.468</v>
      </c>
      <c r="J472">
        <v>-23</v>
      </c>
    </row>
    <row r="473" spans="1:10" ht="12.75">
      <c r="A473" s="1">
        <v>469</v>
      </c>
      <c r="B473">
        <v>0.9510000000000001</v>
      </c>
      <c r="I473">
        <v>0.46900000000000003</v>
      </c>
      <c r="J473">
        <v>-22</v>
      </c>
    </row>
    <row r="474" spans="1:10" ht="12.75">
      <c r="A474" s="1">
        <v>470</v>
      </c>
      <c r="B474">
        <v>0.9510000000000001</v>
      </c>
      <c r="I474">
        <v>0.47</v>
      </c>
      <c r="J474">
        <v>-21</v>
      </c>
    </row>
    <row r="475" spans="1:10" ht="12.75">
      <c r="A475" s="1">
        <v>471</v>
      </c>
      <c r="B475">
        <v>0.9520000000000001</v>
      </c>
      <c r="I475">
        <v>0.47100000000000003</v>
      </c>
      <c r="J475">
        <v>-20</v>
      </c>
    </row>
    <row r="476" spans="1:10" ht="12.75">
      <c r="A476" s="1">
        <v>472</v>
      </c>
      <c r="B476">
        <v>0.9520000000000001</v>
      </c>
      <c r="I476">
        <v>0.47200000000000003</v>
      </c>
      <c r="J476">
        <v>-20</v>
      </c>
    </row>
    <row r="477" spans="1:10" ht="12.75">
      <c r="A477" s="1">
        <v>473</v>
      </c>
      <c r="B477">
        <v>0.9520000000000001</v>
      </c>
      <c r="I477">
        <v>0.47300000000000003</v>
      </c>
      <c r="J477">
        <v>-19</v>
      </c>
    </row>
    <row r="478" spans="1:10" ht="12.75">
      <c r="A478" s="1">
        <v>474</v>
      </c>
      <c r="B478">
        <v>0.9530000000000001</v>
      </c>
      <c r="I478">
        <v>0.47400000000000003</v>
      </c>
      <c r="J478">
        <v>-18</v>
      </c>
    </row>
    <row r="479" spans="1:10" ht="12.75">
      <c r="A479" s="1">
        <v>475</v>
      </c>
      <c r="B479">
        <v>0.9530000000000001</v>
      </c>
      <c r="I479">
        <v>0.47500000000000003</v>
      </c>
      <c r="J479">
        <v>-18</v>
      </c>
    </row>
    <row r="480" spans="1:10" ht="12.75">
      <c r="A480" s="1">
        <v>476</v>
      </c>
      <c r="B480">
        <v>0.9530000000000001</v>
      </c>
      <c r="I480">
        <v>0.47600000000000003</v>
      </c>
      <c r="J480">
        <v>-17</v>
      </c>
    </row>
    <row r="481" spans="1:10" ht="12.75">
      <c r="A481" s="1">
        <v>477</v>
      </c>
      <c r="B481">
        <v>0.9540000000000001</v>
      </c>
      <c r="I481">
        <v>0.47700000000000004</v>
      </c>
      <c r="J481">
        <v>-16</v>
      </c>
    </row>
    <row r="482" spans="1:10" ht="12.75">
      <c r="A482" s="1">
        <v>478</v>
      </c>
      <c r="B482">
        <v>0.9540000000000001</v>
      </c>
      <c r="I482">
        <v>0.47800000000000004</v>
      </c>
      <c r="J482">
        <v>-15</v>
      </c>
    </row>
    <row r="483" spans="1:10" ht="12.75">
      <c r="A483" s="1">
        <v>479</v>
      </c>
      <c r="B483">
        <v>0.9540000000000001</v>
      </c>
      <c r="I483">
        <v>0.47900000000000004</v>
      </c>
      <c r="J483">
        <v>-15</v>
      </c>
    </row>
    <row r="484" spans="1:10" ht="12.75">
      <c r="A484" s="1">
        <v>480</v>
      </c>
      <c r="B484">
        <v>0.9550000000000001</v>
      </c>
      <c r="I484">
        <v>0.48</v>
      </c>
      <c r="J484">
        <v>-14</v>
      </c>
    </row>
    <row r="485" spans="1:10" ht="12.75">
      <c r="A485" s="1">
        <v>481</v>
      </c>
      <c r="B485">
        <v>0.9550000000000001</v>
      </c>
      <c r="I485">
        <v>0.481</v>
      </c>
      <c r="J485">
        <v>-13</v>
      </c>
    </row>
    <row r="486" spans="1:10" ht="12.75">
      <c r="A486" s="1">
        <v>482</v>
      </c>
      <c r="B486">
        <v>0.9550000000000001</v>
      </c>
      <c r="I486">
        <v>0.482</v>
      </c>
      <c r="J486">
        <v>-13</v>
      </c>
    </row>
    <row r="487" spans="1:10" ht="12.75">
      <c r="A487" s="1">
        <v>483</v>
      </c>
      <c r="B487">
        <v>0.9560000000000001</v>
      </c>
      <c r="I487">
        <v>0.483</v>
      </c>
      <c r="J487">
        <v>-12</v>
      </c>
    </row>
    <row r="488" spans="1:10" ht="12.75">
      <c r="A488" s="1">
        <v>484</v>
      </c>
      <c r="B488">
        <v>0.9560000000000001</v>
      </c>
      <c r="I488">
        <v>0.484</v>
      </c>
      <c r="J488">
        <v>-11</v>
      </c>
    </row>
    <row r="489" spans="1:10" ht="12.75">
      <c r="A489" s="1">
        <v>485</v>
      </c>
      <c r="B489">
        <v>0.9560000000000001</v>
      </c>
      <c r="I489">
        <v>0.485</v>
      </c>
      <c r="J489">
        <v>-10</v>
      </c>
    </row>
    <row r="490" spans="1:10" ht="12.75">
      <c r="A490" s="1">
        <v>486</v>
      </c>
      <c r="B490">
        <v>0.9570000000000001</v>
      </c>
      <c r="I490">
        <v>0.486</v>
      </c>
      <c r="J490">
        <v>-10</v>
      </c>
    </row>
    <row r="491" spans="1:10" ht="12.75">
      <c r="A491" s="1">
        <v>487</v>
      </c>
      <c r="B491">
        <v>0.9570000000000001</v>
      </c>
      <c r="I491">
        <v>0.487</v>
      </c>
      <c r="J491">
        <v>-9</v>
      </c>
    </row>
    <row r="492" spans="1:10" ht="12.75">
      <c r="A492" s="1">
        <v>488</v>
      </c>
      <c r="B492">
        <v>0.9570000000000001</v>
      </c>
      <c r="I492">
        <v>0.488</v>
      </c>
      <c r="J492">
        <v>-8</v>
      </c>
    </row>
    <row r="493" spans="1:10" ht="12.75">
      <c r="A493" s="1">
        <v>489</v>
      </c>
      <c r="B493">
        <v>0.9580000000000001</v>
      </c>
      <c r="I493">
        <v>0.489</v>
      </c>
      <c r="J493">
        <v>-8</v>
      </c>
    </row>
    <row r="494" spans="1:10" ht="12.75">
      <c r="A494" s="1">
        <v>490</v>
      </c>
      <c r="B494">
        <v>0.9580000000000001</v>
      </c>
      <c r="I494">
        <v>0.49</v>
      </c>
      <c r="J494">
        <v>-7</v>
      </c>
    </row>
    <row r="495" spans="1:10" ht="12.75">
      <c r="A495" s="1">
        <v>491</v>
      </c>
      <c r="B495">
        <v>0.9580000000000001</v>
      </c>
      <c r="I495">
        <v>0.491</v>
      </c>
      <c r="J495">
        <v>-6</v>
      </c>
    </row>
    <row r="496" spans="1:10" ht="12.75">
      <c r="A496" s="1">
        <v>492</v>
      </c>
      <c r="B496">
        <v>0.9590000000000001</v>
      </c>
      <c r="I496">
        <v>0.492</v>
      </c>
      <c r="J496">
        <v>-6</v>
      </c>
    </row>
    <row r="497" spans="1:10" ht="12.75">
      <c r="A497" s="1">
        <v>493</v>
      </c>
      <c r="B497">
        <v>0.9590000000000001</v>
      </c>
      <c r="I497">
        <v>0.493</v>
      </c>
      <c r="J497">
        <v>-5</v>
      </c>
    </row>
    <row r="498" spans="1:10" ht="12.75">
      <c r="A498" s="1">
        <v>494</v>
      </c>
      <c r="B498">
        <v>0.9590000000000001</v>
      </c>
      <c r="I498">
        <v>0.494</v>
      </c>
      <c r="J498">
        <v>-4</v>
      </c>
    </row>
    <row r="499" spans="1:10" ht="12.75">
      <c r="A499" s="1">
        <v>495</v>
      </c>
      <c r="B499">
        <v>0.9590000000000001</v>
      </c>
      <c r="I499">
        <v>0.495</v>
      </c>
      <c r="J499">
        <v>-3</v>
      </c>
    </row>
    <row r="500" spans="1:10" ht="12.75">
      <c r="A500" s="1">
        <v>496</v>
      </c>
      <c r="B500">
        <v>0.96</v>
      </c>
      <c r="I500">
        <v>0.496</v>
      </c>
      <c r="J500">
        <v>-3</v>
      </c>
    </row>
    <row r="501" spans="1:10" ht="12.75">
      <c r="A501" s="1">
        <v>497</v>
      </c>
      <c r="B501">
        <v>0.96</v>
      </c>
      <c r="I501">
        <v>0.497</v>
      </c>
      <c r="J501">
        <v>-2</v>
      </c>
    </row>
    <row r="502" spans="1:10" ht="12.75">
      <c r="A502" s="1">
        <v>498</v>
      </c>
      <c r="B502">
        <v>0.96</v>
      </c>
      <c r="I502">
        <v>0.498</v>
      </c>
      <c r="J502">
        <v>-1</v>
      </c>
    </row>
    <row r="503" spans="1:10" ht="12.75">
      <c r="A503" s="1">
        <v>499</v>
      </c>
      <c r="B503">
        <v>0.961</v>
      </c>
      <c r="I503">
        <v>0.499</v>
      </c>
      <c r="J503">
        <v>-1</v>
      </c>
    </row>
    <row r="504" spans="1:10" ht="12.75">
      <c r="A504" s="1">
        <v>500</v>
      </c>
      <c r="B504">
        <v>0.961</v>
      </c>
      <c r="I504">
        <v>0.5</v>
      </c>
      <c r="J504">
        <v>0</v>
      </c>
    </row>
    <row r="505" spans="1:10" ht="12.75">
      <c r="A505" s="1">
        <v>501</v>
      </c>
      <c r="B505">
        <v>0.961</v>
      </c>
      <c r="I505">
        <v>0.501</v>
      </c>
      <c r="J505">
        <v>1</v>
      </c>
    </row>
    <row r="506" spans="1:10" ht="12.75">
      <c r="A506" s="1">
        <v>502</v>
      </c>
      <c r="B506">
        <v>0.962</v>
      </c>
      <c r="I506">
        <v>0.502</v>
      </c>
      <c r="J506">
        <v>2</v>
      </c>
    </row>
    <row r="507" spans="1:10" ht="12.75">
      <c r="A507" s="1">
        <v>503</v>
      </c>
      <c r="B507">
        <v>0.962</v>
      </c>
      <c r="I507">
        <v>0.503</v>
      </c>
      <c r="J507">
        <v>2</v>
      </c>
    </row>
    <row r="508" spans="1:10" ht="12.75">
      <c r="A508" s="1">
        <v>504</v>
      </c>
      <c r="B508">
        <v>0.962</v>
      </c>
      <c r="I508">
        <v>0.504</v>
      </c>
      <c r="J508">
        <v>3</v>
      </c>
    </row>
    <row r="509" spans="1:10" ht="12.75">
      <c r="A509" s="1">
        <v>505</v>
      </c>
      <c r="B509">
        <v>0.962</v>
      </c>
      <c r="I509">
        <v>0.505</v>
      </c>
      <c r="J509">
        <v>4</v>
      </c>
    </row>
    <row r="510" spans="1:10" ht="12.75">
      <c r="A510" s="1">
        <v>506</v>
      </c>
      <c r="B510">
        <v>0.963</v>
      </c>
      <c r="I510">
        <v>0.506</v>
      </c>
      <c r="J510">
        <v>4</v>
      </c>
    </row>
    <row r="511" spans="1:10" ht="12.75">
      <c r="A511" s="1">
        <v>507</v>
      </c>
      <c r="B511">
        <v>0.963</v>
      </c>
      <c r="I511">
        <v>0.507</v>
      </c>
      <c r="J511">
        <v>5</v>
      </c>
    </row>
    <row r="512" spans="1:10" ht="12.75">
      <c r="A512" s="1">
        <v>508</v>
      </c>
      <c r="B512">
        <v>0.963</v>
      </c>
      <c r="I512">
        <v>0.508</v>
      </c>
      <c r="J512">
        <v>6</v>
      </c>
    </row>
    <row r="513" spans="1:10" ht="12.75">
      <c r="A513" s="1">
        <v>509</v>
      </c>
      <c r="B513">
        <v>0.964</v>
      </c>
      <c r="I513">
        <v>0.509</v>
      </c>
      <c r="J513">
        <v>7</v>
      </c>
    </row>
    <row r="514" spans="1:10" ht="12.75">
      <c r="A514" s="1">
        <v>510</v>
      </c>
      <c r="B514">
        <v>0.964</v>
      </c>
      <c r="I514">
        <v>0.51</v>
      </c>
      <c r="J514">
        <v>7</v>
      </c>
    </row>
    <row r="515" spans="1:10" ht="12.75">
      <c r="A515" s="1">
        <v>511</v>
      </c>
      <c r="B515">
        <v>0.964</v>
      </c>
      <c r="I515">
        <v>0.511</v>
      </c>
      <c r="J515">
        <v>8</v>
      </c>
    </row>
    <row r="516" spans="1:10" ht="12.75">
      <c r="A516" s="1">
        <v>512</v>
      </c>
      <c r="B516">
        <v>0.964</v>
      </c>
      <c r="I516">
        <v>0.512</v>
      </c>
      <c r="J516">
        <v>9</v>
      </c>
    </row>
    <row r="517" spans="1:10" ht="12.75">
      <c r="A517" s="1">
        <v>513</v>
      </c>
      <c r="B517">
        <v>0.965</v>
      </c>
      <c r="I517">
        <v>0.513</v>
      </c>
      <c r="J517">
        <v>9</v>
      </c>
    </row>
    <row r="518" spans="1:10" ht="12.75">
      <c r="A518" s="1">
        <v>514</v>
      </c>
      <c r="B518">
        <v>0.965</v>
      </c>
      <c r="I518">
        <v>0.514</v>
      </c>
      <c r="J518">
        <v>10</v>
      </c>
    </row>
    <row r="519" spans="1:10" ht="12.75">
      <c r="A519" s="1">
        <v>515</v>
      </c>
      <c r="B519">
        <v>0.965</v>
      </c>
      <c r="I519">
        <v>0.515</v>
      </c>
      <c r="J519">
        <v>11</v>
      </c>
    </row>
    <row r="520" spans="1:10" ht="12.75">
      <c r="A520" s="1">
        <v>516</v>
      </c>
      <c r="B520">
        <v>0.965</v>
      </c>
      <c r="I520">
        <v>0.516</v>
      </c>
      <c r="J520">
        <v>11</v>
      </c>
    </row>
    <row r="521" spans="1:10" ht="12.75">
      <c r="A521" s="1">
        <v>517</v>
      </c>
      <c r="B521">
        <v>0.966</v>
      </c>
      <c r="I521">
        <v>0.517</v>
      </c>
      <c r="J521">
        <v>12</v>
      </c>
    </row>
    <row r="522" spans="1:10" ht="12.75">
      <c r="A522" s="1">
        <v>518</v>
      </c>
      <c r="B522">
        <v>0.966</v>
      </c>
      <c r="I522">
        <v>0.518</v>
      </c>
      <c r="J522">
        <v>13</v>
      </c>
    </row>
    <row r="523" spans="1:10" ht="12.75">
      <c r="A523" s="1">
        <v>519</v>
      </c>
      <c r="B523">
        <v>0.966</v>
      </c>
      <c r="I523">
        <v>0.519</v>
      </c>
      <c r="J523">
        <v>14</v>
      </c>
    </row>
    <row r="524" spans="1:10" ht="12.75">
      <c r="A524" s="1">
        <v>520</v>
      </c>
      <c r="B524">
        <v>0.967</v>
      </c>
      <c r="I524">
        <v>0.52</v>
      </c>
      <c r="J524">
        <v>14</v>
      </c>
    </row>
    <row r="525" spans="1:10" ht="12.75">
      <c r="A525" s="1">
        <v>521</v>
      </c>
      <c r="B525">
        <v>0.967</v>
      </c>
      <c r="I525">
        <v>0.521</v>
      </c>
      <c r="J525">
        <v>15</v>
      </c>
    </row>
    <row r="526" spans="1:10" ht="12.75">
      <c r="A526" s="1">
        <v>522</v>
      </c>
      <c r="B526">
        <v>0.967</v>
      </c>
      <c r="I526">
        <v>0.522</v>
      </c>
      <c r="J526">
        <v>16</v>
      </c>
    </row>
    <row r="527" spans="1:10" ht="12.75">
      <c r="A527" s="1">
        <v>523</v>
      </c>
      <c r="B527">
        <v>0.967</v>
      </c>
      <c r="I527">
        <v>0.523</v>
      </c>
      <c r="J527">
        <v>16</v>
      </c>
    </row>
    <row r="528" spans="1:10" ht="12.75">
      <c r="A528" s="1">
        <v>524</v>
      </c>
      <c r="B528">
        <v>0.968</v>
      </c>
      <c r="I528">
        <v>0.524</v>
      </c>
      <c r="J528">
        <v>17</v>
      </c>
    </row>
    <row r="529" spans="1:10" ht="12.75">
      <c r="A529" s="1">
        <v>525</v>
      </c>
      <c r="B529">
        <v>0.968</v>
      </c>
      <c r="I529">
        <v>0.525</v>
      </c>
      <c r="J529">
        <v>18</v>
      </c>
    </row>
    <row r="530" spans="1:10" ht="12.75">
      <c r="A530" s="1">
        <v>526</v>
      </c>
      <c r="B530">
        <v>0.968</v>
      </c>
      <c r="I530">
        <v>0.526</v>
      </c>
      <c r="J530">
        <v>19</v>
      </c>
    </row>
    <row r="531" spans="1:10" ht="12.75">
      <c r="A531" s="1">
        <v>527</v>
      </c>
      <c r="B531">
        <v>0.968</v>
      </c>
      <c r="I531">
        <v>0.527</v>
      </c>
      <c r="J531">
        <v>19</v>
      </c>
    </row>
    <row r="532" spans="1:10" ht="12.75">
      <c r="A532" s="1">
        <v>528</v>
      </c>
      <c r="B532">
        <v>0.969</v>
      </c>
      <c r="I532">
        <v>0.528000000000001</v>
      </c>
      <c r="J532">
        <v>20</v>
      </c>
    </row>
    <row r="533" spans="1:10" ht="12.75">
      <c r="A533" s="1">
        <v>529</v>
      </c>
      <c r="B533">
        <v>0.969</v>
      </c>
      <c r="I533">
        <v>0.529</v>
      </c>
      <c r="J533">
        <v>21</v>
      </c>
    </row>
    <row r="534" spans="1:10" ht="12.75">
      <c r="A534" s="1">
        <v>530</v>
      </c>
      <c r="B534">
        <v>0.969</v>
      </c>
      <c r="I534">
        <v>0.53</v>
      </c>
      <c r="J534">
        <v>21</v>
      </c>
    </row>
    <row r="535" spans="1:10" ht="12.75">
      <c r="A535" s="1">
        <v>531</v>
      </c>
      <c r="B535">
        <v>0.969</v>
      </c>
      <c r="I535">
        <v>0.531</v>
      </c>
      <c r="J535">
        <v>22</v>
      </c>
    </row>
    <row r="536" spans="1:10" ht="12.75">
      <c r="A536" s="1">
        <v>532</v>
      </c>
      <c r="B536">
        <v>0.97</v>
      </c>
      <c r="I536">
        <v>0.532000000000001</v>
      </c>
      <c r="J536">
        <v>23</v>
      </c>
    </row>
    <row r="537" spans="1:10" ht="12.75">
      <c r="A537" s="1">
        <v>533</v>
      </c>
      <c r="B537">
        <v>0.97</v>
      </c>
      <c r="I537">
        <v>0.533</v>
      </c>
      <c r="J537">
        <v>24</v>
      </c>
    </row>
    <row r="538" spans="1:10" ht="12.75">
      <c r="A538" s="1">
        <v>534</v>
      </c>
      <c r="B538">
        <v>0.97</v>
      </c>
      <c r="I538">
        <v>0.534</v>
      </c>
      <c r="J538">
        <v>24</v>
      </c>
    </row>
    <row r="539" spans="1:10" ht="12.75">
      <c r="A539" s="1">
        <v>535</v>
      </c>
      <c r="B539">
        <v>0.97</v>
      </c>
      <c r="I539">
        <v>0.535</v>
      </c>
      <c r="J539">
        <v>25</v>
      </c>
    </row>
    <row r="540" spans="1:10" ht="12.75">
      <c r="A540" s="1">
        <v>536</v>
      </c>
      <c r="B540">
        <v>0.97</v>
      </c>
      <c r="I540">
        <v>0.536000000000001</v>
      </c>
      <c r="J540">
        <v>26</v>
      </c>
    </row>
    <row r="541" spans="1:10" ht="12.75">
      <c r="A541" s="1">
        <v>537</v>
      </c>
      <c r="B541">
        <v>0.971</v>
      </c>
      <c r="I541">
        <v>0.537</v>
      </c>
      <c r="J541">
        <v>26</v>
      </c>
    </row>
    <row r="542" spans="1:10" ht="12.75">
      <c r="A542" s="1">
        <v>538</v>
      </c>
      <c r="B542">
        <v>0.971</v>
      </c>
      <c r="I542">
        <v>0.538</v>
      </c>
      <c r="J542">
        <v>27</v>
      </c>
    </row>
    <row r="543" spans="1:10" ht="12.75">
      <c r="A543" s="1">
        <v>539</v>
      </c>
      <c r="B543">
        <v>0.971</v>
      </c>
      <c r="I543">
        <v>0.539</v>
      </c>
      <c r="J543">
        <v>28</v>
      </c>
    </row>
    <row r="544" spans="1:10" ht="12.75">
      <c r="A544" s="1">
        <v>540</v>
      </c>
      <c r="B544">
        <v>0.971</v>
      </c>
      <c r="I544">
        <v>0.540000000000001</v>
      </c>
      <c r="J544">
        <v>29</v>
      </c>
    </row>
    <row r="545" spans="1:10" ht="12.75">
      <c r="A545" s="1">
        <v>541</v>
      </c>
      <c r="B545">
        <v>0.972</v>
      </c>
      <c r="I545">
        <v>0.541</v>
      </c>
      <c r="J545">
        <v>29</v>
      </c>
    </row>
    <row r="546" spans="1:10" ht="12.75">
      <c r="A546" s="1">
        <v>542</v>
      </c>
      <c r="B546">
        <v>0.972</v>
      </c>
      <c r="I546">
        <v>0.542</v>
      </c>
      <c r="J546">
        <v>30</v>
      </c>
    </row>
    <row r="547" spans="1:10" ht="12.75">
      <c r="A547" s="1">
        <v>543</v>
      </c>
      <c r="B547">
        <v>0.972</v>
      </c>
      <c r="I547">
        <v>0.543</v>
      </c>
      <c r="J547">
        <v>31</v>
      </c>
    </row>
    <row r="548" spans="1:10" ht="12.75">
      <c r="A548" s="1">
        <v>544</v>
      </c>
      <c r="B548">
        <v>0.972</v>
      </c>
      <c r="I548">
        <v>0.544000000000001</v>
      </c>
      <c r="J548">
        <v>31</v>
      </c>
    </row>
    <row r="549" spans="1:10" ht="12.75">
      <c r="A549" s="1">
        <v>545</v>
      </c>
      <c r="B549">
        <v>0.973</v>
      </c>
      <c r="I549">
        <v>0.545</v>
      </c>
      <c r="J549">
        <v>32</v>
      </c>
    </row>
    <row r="550" spans="1:10" ht="12.75">
      <c r="A550" s="1">
        <v>546</v>
      </c>
      <c r="B550">
        <v>0.973</v>
      </c>
      <c r="I550">
        <v>0.546</v>
      </c>
      <c r="J550">
        <v>33</v>
      </c>
    </row>
    <row r="551" spans="1:10" ht="12.75">
      <c r="A551" s="1">
        <v>547</v>
      </c>
      <c r="B551">
        <v>0.973</v>
      </c>
      <c r="I551">
        <v>0.547</v>
      </c>
      <c r="J551">
        <v>34</v>
      </c>
    </row>
    <row r="552" spans="1:10" ht="12.75">
      <c r="A552" s="1">
        <v>548</v>
      </c>
      <c r="B552">
        <v>0.973</v>
      </c>
      <c r="I552">
        <v>0.548000000000001</v>
      </c>
      <c r="J552">
        <v>34</v>
      </c>
    </row>
    <row r="553" spans="1:10" ht="12.75">
      <c r="A553" s="1">
        <v>549</v>
      </c>
      <c r="B553">
        <v>0.973</v>
      </c>
      <c r="I553">
        <v>0.549</v>
      </c>
      <c r="J553">
        <v>35</v>
      </c>
    </row>
    <row r="554" spans="1:10" ht="12.75">
      <c r="A554" s="1">
        <v>550</v>
      </c>
      <c r="B554">
        <v>0.974</v>
      </c>
      <c r="I554">
        <v>0.55</v>
      </c>
      <c r="J554">
        <v>36</v>
      </c>
    </row>
    <row r="555" spans="1:10" ht="12.75">
      <c r="A555" s="1">
        <v>551</v>
      </c>
      <c r="B555">
        <v>0.974</v>
      </c>
      <c r="I555">
        <v>0.551</v>
      </c>
      <c r="J555">
        <v>36</v>
      </c>
    </row>
    <row r="556" spans="1:10" ht="12.75">
      <c r="A556" s="1">
        <v>552</v>
      </c>
      <c r="B556">
        <v>0.974</v>
      </c>
      <c r="I556">
        <v>0.552000000000001</v>
      </c>
      <c r="J556">
        <v>37</v>
      </c>
    </row>
    <row r="557" spans="1:10" ht="12.75">
      <c r="A557" s="1">
        <v>553</v>
      </c>
      <c r="B557">
        <v>0.974</v>
      </c>
      <c r="I557">
        <v>0.553000000000001</v>
      </c>
      <c r="J557">
        <v>38</v>
      </c>
    </row>
    <row r="558" spans="1:10" ht="12.75">
      <c r="A558" s="1">
        <v>554</v>
      </c>
      <c r="B558">
        <v>0.974</v>
      </c>
      <c r="I558">
        <v>0.554</v>
      </c>
      <c r="J558">
        <v>39</v>
      </c>
    </row>
    <row r="559" spans="1:10" ht="12.75">
      <c r="A559" s="1">
        <v>555</v>
      </c>
      <c r="B559">
        <v>0.975</v>
      </c>
      <c r="I559">
        <v>0.555</v>
      </c>
      <c r="J559">
        <v>39</v>
      </c>
    </row>
    <row r="560" spans="1:10" ht="12.75">
      <c r="A560" s="1">
        <v>556</v>
      </c>
      <c r="B560">
        <v>0.975</v>
      </c>
      <c r="I560">
        <v>0.556000000000001</v>
      </c>
      <c r="J560">
        <v>40</v>
      </c>
    </row>
    <row r="561" spans="1:10" ht="12.75">
      <c r="A561" s="1">
        <v>557</v>
      </c>
      <c r="B561">
        <v>0.975</v>
      </c>
      <c r="I561">
        <v>0.557000000000001</v>
      </c>
      <c r="J561">
        <v>41</v>
      </c>
    </row>
    <row r="562" spans="1:10" ht="12.75">
      <c r="A562" s="1">
        <v>558</v>
      </c>
      <c r="B562">
        <v>0.975</v>
      </c>
      <c r="I562">
        <v>0.558</v>
      </c>
      <c r="J562">
        <v>41</v>
      </c>
    </row>
    <row r="563" spans="1:10" ht="12.75">
      <c r="A563" s="1">
        <v>559</v>
      </c>
      <c r="B563">
        <v>0.975</v>
      </c>
      <c r="I563">
        <v>0.559</v>
      </c>
      <c r="J563">
        <v>42</v>
      </c>
    </row>
    <row r="564" spans="1:10" ht="12.75">
      <c r="A564" s="1">
        <v>560</v>
      </c>
      <c r="B564">
        <v>0.976</v>
      </c>
      <c r="I564">
        <v>0.560000000000001</v>
      </c>
      <c r="J564">
        <v>43</v>
      </c>
    </row>
    <row r="565" spans="1:10" ht="12.75">
      <c r="A565" s="1">
        <v>561</v>
      </c>
      <c r="B565">
        <v>0.976</v>
      </c>
      <c r="I565">
        <v>0.561000000000001</v>
      </c>
      <c r="J565">
        <v>44</v>
      </c>
    </row>
    <row r="566" spans="1:10" ht="12.75">
      <c r="A566" s="1">
        <v>562</v>
      </c>
      <c r="B566">
        <v>0.976</v>
      </c>
      <c r="I566">
        <v>0.562</v>
      </c>
      <c r="J566">
        <v>44</v>
      </c>
    </row>
    <row r="567" spans="1:10" ht="12.75">
      <c r="A567" s="1">
        <v>563</v>
      </c>
      <c r="B567">
        <v>0.976</v>
      </c>
      <c r="I567">
        <v>0.5630000000000001</v>
      </c>
      <c r="J567">
        <v>45</v>
      </c>
    </row>
    <row r="568" spans="1:10" ht="12.75">
      <c r="A568" s="1">
        <v>564</v>
      </c>
      <c r="B568">
        <v>0.976</v>
      </c>
      <c r="I568">
        <v>0.5640000000000011</v>
      </c>
      <c r="J568">
        <v>46</v>
      </c>
    </row>
    <row r="569" spans="1:10" ht="12.75">
      <c r="A569" s="1">
        <v>565</v>
      </c>
      <c r="B569">
        <v>0.977</v>
      </c>
      <c r="I569">
        <v>0.5650000000000011</v>
      </c>
      <c r="J569">
        <v>46</v>
      </c>
    </row>
    <row r="570" spans="1:10" ht="12.75">
      <c r="A570" s="1">
        <v>566</v>
      </c>
      <c r="B570">
        <v>0.977</v>
      </c>
      <c r="I570">
        <v>0.5660000000000001</v>
      </c>
      <c r="J570">
        <v>47</v>
      </c>
    </row>
    <row r="571" spans="1:10" ht="12.75">
      <c r="A571" s="1">
        <v>567</v>
      </c>
      <c r="B571">
        <v>0.977</v>
      </c>
      <c r="I571">
        <v>0.5670000000000001</v>
      </c>
      <c r="J571">
        <v>48</v>
      </c>
    </row>
    <row r="572" spans="1:10" ht="12.75">
      <c r="A572" s="1">
        <v>568</v>
      </c>
      <c r="B572">
        <v>0.977</v>
      </c>
      <c r="I572">
        <v>0.5680000000000011</v>
      </c>
      <c r="J572">
        <v>49</v>
      </c>
    </row>
    <row r="573" spans="1:10" ht="12.75">
      <c r="A573" s="1">
        <v>569</v>
      </c>
      <c r="B573">
        <v>0.977</v>
      </c>
      <c r="I573">
        <v>0.5690000000000011</v>
      </c>
      <c r="J573">
        <v>49</v>
      </c>
    </row>
    <row r="574" spans="1:10" ht="12.75">
      <c r="A574" s="1">
        <v>570</v>
      </c>
      <c r="B574">
        <v>0.978</v>
      </c>
      <c r="I574">
        <v>0.5700000000000001</v>
      </c>
      <c r="J574">
        <v>50</v>
      </c>
    </row>
    <row r="575" spans="1:10" ht="12.75">
      <c r="A575" s="1">
        <v>571</v>
      </c>
      <c r="B575">
        <v>0.978</v>
      </c>
      <c r="I575">
        <v>0.5710000000000001</v>
      </c>
      <c r="J575">
        <v>51</v>
      </c>
    </row>
    <row r="576" spans="1:10" ht="12.75">
      <c r="A576" s="1">
        <v>572</v>
      </c>
      <c r="B576">
        <v>0.978</v>
      </c>
      <c r="I576">
        <v>0.5720000000000011</v>
      </c>
      <c r="J576">
        <v>51</v>
      </c>
    </row>
    <row r="577" spans="1:10" ht="12.75">
      <c r="A577" s="1">
        <v>573</v>
      </c>
      <c r="B577">
        <v>0.978</v>
      </c>
      <c r="I577">
        <v>0.5730000000000011</v>
      </c>
      <c r="J577">
        <v>52</v>
      </c>
    </row>
    <row r="578" spans="1:10" ht="12.75">
      <c r="A578" s="1">
        <v>574</v>
      </c>
      <c r="B578">
        <v>0.978</v>
      </c>
      <c r="I578">
        <v>0.5740000000000001</v>
      </c>
      <c r="J578">
        <v>53</v>
      </c>
    </row>
    <row r="579" spans="1:10" ht="12.75">
      <c r="A579" s="1">
        <v>575</v>
      </c>
      <c r="B579">
        <v>0.978</v>
      </c>
      <c r="I579">
        <v>0.5750000000000001</v>
      </c>
      <c r="J579">
        <v>54</v>
      </c>
    </row>
    <row r="580" spans="1:10" ht="12.75">
      <c r="A580" s="1">
        <v>576</v>
      </c>
      <c r="B580">
        <v>0.979</v>
      </c>
      <c r="I580">
        <v>0.5760000000000011</v>
      </c>
      <c r="J580">
        <v>54</v>
      </c>
    </row>
    <row r="581" spans="1:10" ht="12.75">
      <c r="A581" s="1">
        <v>577</v>
      </c>
      <c r="B581">
        <v>0.979</v>
      </c>
      <c r="I581">
        <v>0.5770000000000011</v>
      </c>
      <c r="J581">
        <v>55</v>
      </c>
    </row>
    <row r="582" spans="1:10" ht="12.75">
      <c r="A582" s="1">
        <v>578</v>
      </c>
      <c r="B582">
        <v>0.979</v>
      </c>
      <c r="I582">
        <v>0.5780000000000011</v>
      </c>
      <c r="J582">
        <v>56</v>
      </c>
    </row>
    <row r="583" spans="1:10" ht="12.75">
      <c r="A583" s="1">
        <v>579</v>
      </c>
      <c r="B583">
        <v>0.979</v>
      </c>
      <c r="I583">
        <v>0.579</v>
      </c>
      <c r="J583">
        <v>57</v>
      </c>
    </row>
    <row r="584" spans="1:10" ht="12.75">
      <c r="A584" s="1">
        <v>580</v>
      </c>
      <c r="B584">
        <v>0.979</v>
      </c>
      <c r="I584">
        <v>0.5800000000000011</v>
      </c>
      <c r="J584">
        <v>57</v>
      </c>
    </row>
    <row r="585" spans="1:10" ht="12.75">
      <c r="A585" s="1">
        <v>581</v>
      </c>
      <c r="B585">
        <v>0.98</v>
      </c>
      <c r="I585">
        <v>0.5810000000000011</v>
      </c>
      <c r="J585">
        <v>58</v>
      </c>
    </row>
    <row r="586" spans="1:10" ht="12.75">
      <c r="A586" s="1">
        <v>582</v>
      </c>
      <c r="B586">
        <v>0.98</v>
      </c>
      <c r="I586">
        <v>0.5820000000000011</v>
      </c>
      <c r="J586">
        <v>59</v>
      </c>
    </row>
    <row r="587" spans="1:10" ht="12.75">
      <c r="A587" s="1">
        <v>583</v>
      </c>
      <c r="B587">
        <v>0.98</v>
      </c>
      <c r="I587">
        <v>0.583</v>
      </c>
      <c r="J587">
        <v>59</v>
      </c>
    </row>
    <row r="588" spans="1:10" ht="12.75">
      <c r="A588" s="1">
        <v>584</v>
      </c>
      <c r="B588">
        <v>0.98</v>
      </c>
      <c r="I588">
        <v>0.5840000000000011</v>
      </c>
      <c r="J588">
        <v>60</v>
      </c>
    </row>
    <row r="589" spans="1:10" ht="12.75">
      <c r="A589" s="1">
        <v>585</v>
      </c>
      <c r="B589">
        <v>0.98</v>
      </c>
      <c r="I589">
        <v>0.5850000000000011</v>
      </c>
      <c r="J589">
        <v>61</v>
      </c>
    </row>
    <row r="590" spans="1:10" ht="12.75">
      <c r="A590" s="1">
        <v>586</v>
      </c>
      <c r="B590">
        <v>0.98</v>
      </c>
      <c r="I590">
        <v>0.5860000000000011</v>
      </c>
      <c r="J590">
        <v>62</v>
      </c>
    </row>
    <row r="591" spans="1:10" ht="12.75">
      <c r="A591" s="1">
        <v>587</v>
      </c>
      <c r="B591">
        <v>0.981</v>
      </c>
      <c r="I591">
        <v>0.587</v>
      </c>
      <c r="J591">
        <v>62</v>
      </c>
    </row>
    <row r="592" spans="1:10" ht="12.75">
      <c r="A592" s="1">
        <v>588</v>
      </c>
      <c r="B592">
        <v>0.981</v>
      </c>
      <c r="I592">
        <v>0.5880000000000011</v>
      </c>
      <c r="J592">
        <v>63</v>
      </c>
    </row>
    <row r="593" spans="1:10" ht="12.75">
      <c r="A593" s="1">
        <v>589</v>
      </c>
      <c r="B593">
        <v>0.981</v>
      </c>
      <c r="I593">
        <v>0.5890000000000011</v>
      </c>
      <c r="J593">
        <v>64</v>
      </c>
    </row>
    <row r="594" spans="1:10" ht="12.75">
      <c r="A594" s="1">
        <v>590</v>
      </c>
      <c r="B594">
        <v>0.981</v>
      </c>
      <c r="I594">
        <v>0.5900000000000011</v>
      </c>
      <c r="J594">
        <v>64</v>
      </c>
    </row>
    <row r="595" spans="1:10" ht="12.75">
      <c r="A595" s="1">
        <v>591</v>
      </c>
      <c r="B595">
        <v>0.981</v>
      </c>
      <c r="I595">
        <v>0.591</v>
      </c>
      <c r="J595">
        <v>65</v>
      </c>
    </row>
    <row r="596" spans="1:10" ht="12.75">
      <c r="A596" s="1">
        <v>592</v>
      </c>
      <c r="B596">
        <v>0.981</v>
      </c>
      <c r="I596">
        <v>0.5920000000000011</v>
      </c>
      <c r="J596">
        <v>66</v>
      </c>
    </row>
    <row r="597" spans="1:10" ht="12.75">
      <c r="A597" s="1">
        <v>593</v>
      </c>
      <c r="B597">
        <v>0.981</v>
      </c>
      <c r="I597">
        <v>0.5930000000000011</v>
      </c>
      <c r="J597">
        <v>67</v>
      </c>
    </row>
    <row r="598" spans="1:10" ht="12.75">
      <c r="A598" s="1">
        <v>594</v>
      </c>
      <c r="B598">
        <v>0.982</v>
      </c>
      <c r="I598">
        <v>0.5940000000000011</v>
      </c>
      <c r="J598">
        <v>67</v>
      </c>
    </row>
    <row r="599" spans="1:10" ht="12.75">
      <c r="A599" s="1">
        <v>595</v>
      </c>
      <c r="B599">
        <v>0.982</v>
      </c>
      <c r="I599">
        <v>0.595</v>
      </c>
      <c r="J599">
        <v>68</v>
      </c>
    </row>
    <row r="600" spans="1:10" ht="12.75">
      <c r="A600" s="1">
        <v>596</v>
      </c>
      <c r="B600">
        <v>0.982</v>
      </c>
      <c r="I600">
        <v>0.5960000000000011</v>
      </c>
      <c r="J600">
        <v>69</v>
      </c>
    </row>
    <row r="601" spans="1:10" ht="12.75">
      <c r="A601" s="1">
        <v>597</v>
      </c>
      <c r="B601">
        <v>0.982</v>
      </c>
      <c r="I601">
        <v>0.5970000000000011</v>
      </c>
      <c r="J601">
        <v>70</v>
      </c>
    </row>
    <row r="602" spans="1:10" ht="12.75">
      <c r="A602" s="1">
        <v>598</v>
      </c>
      <c r="B602">
        <v>0.982</v>
      </c>
      <c r="I602">
        <v>0.5980000000000011</v>
      </c>
      <c r="J602">
        <v>70</v>
      </c>
    </row>
    <row r="603" spans="1:10" ht="12.75">
      <c r="A603" s="1">
        <v>599</v>
      </c>
      <c r="B603">
        <v>0.982</v>
      </c>
      <c r="I603">
        <v>0.599</v>
      </c>
      <c r="J603">
        <v>71</v>
      </c>
    </row>
    <row r="604" spans="1:10" ht="12.75">
      <c r="A604" s="1">
        <v>600</v>
      </c>
      <c r="B604">
        <v>0.982</v>
      </c>
      <c r="I604">
        <v>0.6000000000000011</v>
      </c>
      <c r="J604">
        <v>72</v>
      </c>
    </row>
    <row r="605" spans="1:10" ht="12.75">
      <c r="A605" s="1">
        <v>601</v>
      </c>
      <c r="B605">
        <v>0.982</v>
      </c>
      <c r="I605">
        <v>0.6010000000000011</v>
      </c>
      <c r="J605">
        <v>73</v>
      </c>
    </row>
    <row r="606" spans="1:10" ht="12.75">
      <c r="A606" s="1">
        <v>602</v>
      </c>
      <c r="B606">
        <v>0.983</v>
      </c>
      <c r="I606">
        <v>0.6020000000000011</v>
      </c>
      <c r="J606">
        <v>73</v>
      </c>
    </row>
    <row r="607" spans="1:10" ht="12.75">
      <c r="A607" s="1">
        <v>603</v>
      </c>
      <c r="B607">
        <v>0.983</v>
      </c>
      <c r="I607">
        <v>0.6030000000000011</v>
      </c>
      <c r="J607">
        <v>74</v>
      </c>
    </row>
    <row r="608" spans="1:10" ht="12.75">
      <c r="A608" s="1">
        <v>604</v>
      </c>
      <c r="B608">
        <v>0.983</v>
      </c>
      <c r="I608">
        <v>0.6040000000000011</v>
      </c>
      <c r="J608">
        <v>75</v>
      </c>
    </row>
    <row r="609" spans="1:10" ht="12.75">
      <c r="A609" s="1">
        <v>605</v>
      </c>
      <c r="B609">
        <v>0.983</v>
      </c>
      <c r="I609">
        <v>0.6050000000000011</v>
      </c>
      <c r="J609">
        <v>75</v>
      </c>
    </row>
    <row r="610" spans="1:10" ht="12.75">
      <c r="A610" s="1">
        <v>606</v>
      </c>
      <c r="B610">
        <v>0.983</v>
      </c>
      <c r="I610">
        <v>0.6060000000000011</v>
      </c>
      <c r="J610">
        <v>76</v>
      </c>
    </row>
    <row r="611" spans="1:10" ht="12.75">
      <c r="A611" s="1">
        <v>607</v>
      </c>
      <c r="B611">
        <v>0.983</v>
      </c>
      <c r="I611">
        <v>0.6070000000000011</v>
      </c>
      <c r="J611">
        <v>77</v>
      </c>
    </row>
    <row r="612" spans="1:10" ht="12.75">
      <c r="A612" s="1">
        <v>608</v>
      </c>
      <c r="B612">
        <v>0.983</v>
      </c>
      <c r="I612">
        <v>0.6080000000000011</v>
      </c>
      <c r="J612">
        <v>78</v>
      </c>
    </row>
    <row r="613" spans="1:10" ht="12.75">
      <c r="A613" s="1">
        <v>609</v>
      </c>
      <c r="B613">
        <v>0.984</v>
      </c>
      <c r="I613">
        <v>0.6090000000000011</v>
      </c>
      <c r="J613">
        <v>78</v>
      </c>
    </row>
    <row r="614" spans="1:10" ht="12.75">
      <c r="A614" s="1">
        <v>610</v>
      </c>
      <c r="B614">
        <v>0.984</v>
      </c>
      <c r="I614">
        <v>0.6100000000000011</v>
      </c>
      <c r="J614">
        <v>79</v>
      </c>
    </row>
    <row r="615" spans="1:10" ht="12.75">
      <c r="A615" s="1">
        <v>611</v>
      </c>
      <c r="B615">
        <v>0.984</v>
      </c>
      <c r="I615">
        <v>0.6110000000000011</v>
      </c>
      <c r="J615">
        <v>80</v>
      </c>
    </row>
    <row r="616" spans="1:10" ht="12.75">
      <c r="A616" s="1">
        <v>612</v>
      </c>
      <c r="B616">
        <v>0.984</v>
      </c>
      <c r="I616">
        <v>0.6120000000000011</v>
      </c>
      <c r="J616">
        <v>81</v>
      </c>
    </row>
    <row r="617" spans="1:10" ht="12.75">
      <c r="A617" s="1">
        <v>613</v>
      </c>
      <c r="B617">
        <v>0.984</v>
      </c>
      <c r="I617">
        <v>0.6130000000000011</v>
      </c>
      <c r="J617">
        <v>81</v>
      </c>
    </row>
    <row r="618" spans="1:10" ht="12.75">
      <c r="A618" s="1">
        <v>614</v>
      </c>
      <c r="B618">
        <v>0.984</v>
      </c>
      <c r="I618">
        <v>0.6140000000000011</v>
      </c>
      <c r="J618">
        <v>82</v>
      </c>
    </row>
    <row r="619" spans="1:10" ht="12.75">
      <c r="A619" s="1">
        <v>615</v>
      </c>
      <c r="B619">
        <v>0.984</v>
      </c>
      <c r="I619">
        <v>0.6150000000000011</v>
      </c>
      <c r="J619">
        <v>83</v>
      </c>
    </row>
    <row r="620" spans="1:10" ht="12.75">
      <c r="A620" s="1">
        <v>616</v>
      </c>
      <c r="B620">
        <v>0.985</v>
      </c>
      <c r="I620">
        <v>0.6160000000000011</v>
      </c>
      <c r="J620">
        <v>84</v>
      </c>
    </row>
    <row r="621" spans="1:10" ht="12.75">
      <c r="A621" s="1">
        <v>617</v>
      </c>
      <c r="B621">
        <v>0.985</v>
      </c>
      <c r="I621">
        <v>0.6170000000000011</v>
      </c>
      <c r="J621">
        <v>84</v>
      </c>
    </row>
    <row r="622" spans="1:10" ht="12.75">
      <c r="A622" s="1">
        <v>618</v>
      </c>
      <c r="B622">
        <v>0.985</v>
      </c>
      <c r="I622">
        <v>0.618000000000001</v>
      </c>
      <c r="J622">
        <v>85</v>
      </c>
    </row>
    <row r="623" spans="1:10" ht="12.75">
      <c r="A623" s="1">
        <v>619</v>
      </c>
      <c r="B623">
        <v>0.985</v>
      </c>
      <c r="I623">
        <v>0.619000000000001</v>
      </c>
      <c r="J623">
        <v>86</v>
      </c>
    </row>
    <row r="624" spans="1:10" ht="12.75">
      <c r="A624" s="1">
        <v>620</v>
      </c>
      <c r="B624">
        <v>0.985</v>
      </c>
      <c r="I624">
        <v>0.620000000000001</v>
      </c>
      <c r="J624">
        <v>87</v>
      </c>
    </row>
    <row r="625" spans="1:10" ht="12.75">
      <c r="A625" s="1">
        <v>621</v>
      </c>
      <c r="B625">
        <v>0.985</v>
      </c>
      <c r="I625">
        <v>0.621000000000001</v>
      </c>
      <c r="J625">
        <v>87</v>
      </c>
    </row>
    <row r="626" spans="1:10" ht="12.75">
      <c r="A626" s="1">
        <v>622</v>
      </c>
      <c r="B626">
        <v>0.985</v>
      </c>
      <c r="I626">
        <v>0.622000000000001</v>
      </c>
      <c r="J626">
        <v>88</v>
      </c>
    </row>
    <row r="627" spans="1:10" ht="12.75">
      <c r="A627" s="1">
        <v>623</v>
      </c>
      <c r="B627">
        <v>0.985</v>
      </c>
      <c r="I627">
        <v>0.623000000000001</v>
      </c>
      <c r="J627">
        <v>89</v>
      </c>
    </row>
    <row r="628" spans="1:10" ht="12.75">
      <c r="A628" s="1">
        <v>624</v>
      </c>
      <c r="B628">
        <v>0.986</v>
      </c>
      <c r="I628">
        <v>0.624000000000001</v>
      </c>
      <c r="J628">
        <v>90</v>
      </c>
    </row>
    <row r="629" spans="1:10" ht="12.75">
      <c r="A629" s="1">
        <v>625</v>
      </c>
      <c r="B629">
        <v>0.986</v>
      </c>
      <c r="I629">
        <v>0.625000000000001</v>
      </c>
      <c r="J629">
        <v>90</v>
      </c>
    </row>
    <row r="630" spans="1:10" ht="12.75">
      <c r="A630" s="1">
        <v>626</v>
      </c>
      <c r="B630">
        <v>0.986</v>
      </c>
      <c r="I630">
        <v>0.626000000000001</v>
      </c>
      <c r="J630">
        <v>91</v>
      </c>
    </row>
    <row r="631" spans="1:10" ht="12.75">
      <c r="A631" s="1">
        <v>627</v>
      </c>
      <c r="B631">
        <v>0.986</v>
      </c>
      <c r="I631">
        <v>0.627000000000001</v>
      </c>
      <c r="J631">
        <v>92</v>
      </c>
    </row>
    <row r="632" spans="1:10" ht="12.75">
      <c r="A632" s="1">
        <v>628</v>
      </c>
      <c r="B632">
        <v>0.986</v>
      </c>
      <c r="I632">
        <v>0.628000000000001</v>
      </c>
      <c r="J632">
        <v>92</v>
      </c>
    </row>
    <row r="633" spans="1:10" ht="12.75">
      <c r="A633" s="1">
        <v>629</v>
      </c>
      <c r="B633">
        <v>0.986</v>
      </c>
      <c r="I633">
        <v>0.629000000000001</v>
      </c>
      <c r="J633">
        <v>93</v>
      </c>
    </row>
    <row r="634" spans="1:10" ht="12.75">
      <c r="A634" s="1">
        <v>630</v>
      </c>
      <c r="B634">
        <v>0.986</v>
      </c>
      <c r="I634">
        <v>0.630000000000001</v>
      </c>
      <c r="J634">
        <v>94</v>
      </c>
    </row>
    <row r="635" spans="1:10" ht="12.75">
      <c r="A635" s="1">
        <v>631</v>
      </c>
      <c r="B635">
        <v>0.986</v>
      </c>
      <c r="I635">
        <v>0.631000000000001</v>
      </c>
      <c r="J635">
        <v>95</v>
      </c>
    </row>
    <row r="636" spans="1:10" ht="12.75">
      <c r="A636" s="1">
        <v>632</v>
      </c>
      <c r="B636">
        <v>0.987</v>
      </c>
      <c r="I636">
        <v>0.632000000000001</v>
      </c>
      <c r="J636">
        <v>95</v>
      </c>
    </row>
    <row r="637" spans="1:10" ht="12.75">
      <c r="A637" s="1">
        <v>633</v>
      </c>
      <c r="B637">
        <v>0.987</v>
      </c>
      <c r="I637">
        <v>0.633000000000001</v>
      </c>
      <c r="J637">
        <v>96</v>
      </c>
    </row>
    <row r="638" spans="1:10" ht="12.75">
      <c r="A638" s="1">
        <v>634</v>
      </c>
      <c r="B638">
        <v>0.987</v>
      </c>
      <c r="I638">
        <v>0.634000000000001</v>
      </c>
      <c r="J638">
        <v>97</v>
      </c>
    </row>
    <row r="639" spans="1:10" ht="12.75">
      <c r="A639" s="1">
        <v>635</v>
      </c>
      <c r="B639">
        <v>0.987</v>
      </c>
      <c r="I639">
        <v>0.635000000000001</v>
      </c>
      <c r="J639">
        <v>98</v>
      </c>
    </row>
    <row r="640" spans="1:10" ht="12.75">
      <c r="A640" s="1">
        <v>636</v>
      </c>
      <c r="B640">
        <v>0.987</v>
      </c>
      <c r="I640">
        <v>0.636000000000001</v>
      </c>
      <c r="J640">
        <v>98</v>
      </c>
    </row>
    <row r="641" spans="1:10" ht="12.75">
      <c r="A641" s="1">
        <v>637</v>
      </c>
      <c r="B641">
        <v>0.987</v>
      </c>
      <c r="I641">
        <v>0.637000000000001</v>
      </c>
      <c r="J641">
        <v>99</v>
      </c>
    </row>
    <row r="642" spans="1:10" ht="12.75">
      <c r="A642" s="1">
        <v>638</v>
      </c>
      <c r="B642">
        <v>0.987</v>
      </c>
      <c r="I642">
        <v>0.638000000000001</v>
      </c>
      <c r="J642">
        <v>100</v>
      </c>
    </row>
    <row r="643" spans="1:10" ht="12.75">
      <c r="A643" s="1">
        <v>639</v>
      </c>
      <c r="B643">
        <v>0.987</v>
      </c>
      <c r="I643">
        <v>0.639000000000001</v>
      </c>
      <c r="J643">
        <v>101</v>
      </c>
    </row>
    <row r="644" spans="1:10" ht="12.75">
      <c r="A644" s="1">
        <v>640</v>
      </c>
      <c r="B644">
        <v>0.988</v>
      </c>
      <c r="I644">
        <v>0.640000000000001</v>
      </c>
      <c r="J644">
        <v>102</v>
      </c>
    </row>
    <row r="645" spans="1:10" ht="12.75">
      <c r="A645" s="1">
        <v>641</v>
      </c>
      <c r="B645">
        <v>0.988</v>
      </c>
      <c r="I645">
        <v>0.641000000000001</v>
      </c>
      <c r="J645">
        <v>102</v>
      </c>
    </row>
    <row r="646" spans="1:10" ht="12.75">
      <c r="A646" s="1">
        <v>642</v>
      </c>
      <c r="B646">
        <v>0.988</v>
      </c>
      <c r="I646">
        <v>0.642000000000001</v>
      </c>
      <c r="J646">
        <v>103</v>
      </c>
    </row>
    <row r="647" spans="1:10" ht="12.75">
      <c r="A647" s="1">
        <v>643</v>
      </c>
      <c r="B647">
        <v>0.988</v>
      </c>
      <c r="I647">
        <v>0.643000000000001</v>
      </c>
      <c r="J647">
        <v>104</v>
      </c>
    </row>
    <row r="648" spans="1:10" ht="12.75">
      <c r="A648" s="1">
        <v>644</v>
      </c>
      <c r="B648">
        <v>0.988</v>
      </c>
      <c r="I648">
        <v>0.644000000000001</v>
      </c>
      <c r="J648">
        <v>105</v>
      </c>
    </row>
    <row r="649" spans="1:10" ht="12.75">
      <c r="A649" s="1">
        <v>645</v>
      </c>
      <c r="B649">
        <v>0.988</v>
      </c>
      <c r="I649">
        <v>0.645000000000001</v>
      </c>
      <c r="J649">
        <v>105</v>
      </c>
    </row>
    <row r="650" spans="1:10" ht="12.75">
      <c r="A650" s="1">
        <v>646</v>
      </c>
      <c r="B650">
        <v>0.988</v>
      </c>
      <c r="I650">
        <v>0.646000000000001</v>
      </c>
      <c r="J650">
        <v>106</v>
      </c>
    </row>
    <row r="651" spans="1:10" ht="12.75">
      <c r="A651" s="1">
        <v>647</v>
      </c>
      <c r="B651">
        <v>0.988</v>
      </c>
      <c r="I651">
        <v>0.647000000000001</v>
      </c>
      <c r="J651">
        <v>107</v>
      </c>
    </row>
    <row r="652" spans="1:10" ht="12.75">
      <c r="A652" s="1">
        <v>648</v>
      </c>
      <c r="B652">
        <v>0.988</v>
      </c>
      <c r="I652">
        <v>0.648000000000001</v>
      </c>
      <c r="J652">
        <v>108</v>
      </c>
    </row>
    <row r="653" spans="1:10" ht="12.75">
      <c r="A653" s="1">
        <v>649</v>
      </c>
      <c r="B653">
        <v>0.988</v>
      </c>
      <c r="I653">
        <v>0.649000000000001</v>
      </c>
      <c r="J653">
        <v>108</v>
      </c>
    </row>
    <row r="654" spans="1:10" ht="12.75">
      <c r="A654" s="1">
        <v>650</v>
      </c>
      <c r="B654">
        <v>0.989</v>
      </c>
      <c r="I654">
        <v>0.650000000000001</v>
      </c>
      <c r="J654">
        <v>109</v>
      </c>
    </row>
    <row r="655" spans="1:10" ht="12.75">
      <c r="A655" s="1">
        <v>651</v>
      </c>
      <c r="B655">
        <v>0.989</v>
      </c>
      <c r="I655">
        <v>0.651000000000001</v>
      </c>
      <c r="J655">
        <v>110</v>
      </c>
    </row>
    <row r="656" spans="1:10" ht="12.75">
      <c r="A656" s="1">
        <v>652</v>
      </c>
      <c r="B656">
        <v>0.989</v>
      </c>
      <c r="I656">
        <v>0.652000000000001</v>
      </c>
      <c r="J656">
        <v>111</v>
      </c>
    </row>
    <row r="657" spans="1:10" ht="12.75">
      <c r="A657" s="1">
        <v>653</v>
      </c>
      <c r="B657">
        <v>0.989</v>
      </c>
      <c r="I657">
        <v>0.653000000000001</v>
      </c>
      <c r="J657">
        <v>111</v>
      </c>
    </row>
    <row r="658" spans="1:10" ht="12.75">
      <c r="A658" s="1">
        <v>654</v>
      </c>
      <c r="B658">
        <v>0.989</v>
      </c>
      <c r="I658">
        <v>0.654000000000001</v>
      </c>
      <c r="J658">
        <v>112</v>
      </c>
    </row>
    <row r="659" spans="1:10" ht="12.75">
      <c r="A659" s="1">
        <v>655</v>
      </c>
      <c r="B659">
        <v>0.989</v>
      </c>
      <c r="I659">
        <v>0.655000000000001</v>
      </c>
      <c r="J659">
        <v>113</v>
      </c>
    </row>
    <row r="660" spans="1:10" ht="12.75">
      <c r="A660" s="1">
        <v>656</v>
      </c>
      <c r="B660">
        <v>0.989</v>
      </c>
      <c r="I660">
        <v>0.656000000000001</v>
      </c>
      <c r="J660">
        <v>114</v>
      </c>
    </row>
    <row r="661" spans="1:10" ht="12.75">
      <c r="A661" s="1">
        <v>657</v>
      </c>
      <c r="B661">
        <v>0.989</v>
      </c>
      <c r="I661">
        <v>0.657000000000001</v>
      </c>
      <c r="J661">
        <v>114</v>
      </c>
    </row>
    <row r="662" spans="1:10" ht="12.75">
      <c r="A662" s="1">
        <v>658</v>
      </c>
      <c r="B662">
        <v>0.989</v>
      </c>
      <c r="I662">
        <v>0.658000000000001</v>
      </c>
      <c r="J662">
        <v>115</v>
      </c>
    </row>
    <row r="663" spans="1:10" ht="12.75">
      <c r="A663" s="1">
        <v>659</v>
      </c>
      <c r="B663">
        <v>0.99</v>
      </c>
      <c r="I663">
        <v>0.659000000000001</v>
      </c>
      <c r="J663">
        <v>116</v>
      </c>
    </row>
    <row r="664" spans="1:10" ht="12.75">
      <c r="A664" s="1">
        <v>660</v>
      </c>
      <c r="B664">
        <v>0.99</v>
      </c>
      <c r="I664">
        <v>0.660000000000001</v>
      </c>
      <c r="J664">
        <v>117</v>
      </c>
    </row>
    <row r="665" spans="1:10" ht="12.75">
      <c r="A665" s="1">
        <v>661</v>
      </c>
      <c r="B665">
        <v>0.99</v>
      </c>
      <c r="I665">
        <v>0.661000000000001</v>
      </c>
      <c r="J665">
        <v>118</v>
      </c>
    </row>
    <row r="666" spans="1:10" ht="12.75">
      <c r="A666" s="1">
        <v>662</v>
      </c>
      <c r="B666">
        <v>0.99</v>
      </c>
      <c r="I666">
        <v>0.662000000000001</v>
      </c>
      <c r="J666">
        <v>118</v>
      </c>
    </row>
    <row r="667" spans="1:10" ht="12.75">
      <c r="A667" s="1">
        <v>663</v>
      </c>
      <c r="B667">
        <v>0.99</v>
      </c>
      <c r="I667">
        <v>0.663000000000001</v>
      </c>
      <c r="J667">
        <v>119</v>
      </c>
    </row>
    <row r="668" spans="1:10" ht="12.75">
      <c r="A668" s="1">
        <v>664</v>
      </c>
      <c r="B668">
        <v>0.99</v>
      </c>
      <c r="I668">
        <v>0.664000000000001</v>
      </c>
      <c r="J668">
        <v>120</v>
      </c>
    </row>
    <row r="669" spans="1:10" ht="12.75">
      <c r="A669" s="1">
        <v>665</v>
      </c>
      <c r="B669">
        <v>0.99</v>
      </c>
      <c r="I669">
        <v>0.665000000000001</v>
      </c>
      <c r="J669">
        <v>121</v>
      </c>
    </row>
    <row r="670" spans="1:10" ht="12.75">
      <c r="A670" s="1">
        <v>666</v>
      </c>
      <c r="B670">
        <v>0.99</v>
      </c>
      <c r="I670">
        <v>0.666000000000001</v>
      </c>
      <c r="J670">
        <v>121</v>
      </c>
    </row>
    <row r="671" spans="1:10" ht="12.75">
      <c r="A671" s="1">
        <v>667</v>
      </c>
      <c r="B671">
        <v>0.99</v>
      </c>
      <c r="I671">
        <v>0.667000000000001</v>
      </c>
      <c r="J671">
        <v>122</v>
      </c>
    </row>
    <row r="672" spans="1:10" ht="12.75">
      <c r="A672" s="1">
        <v>668</v>
      </c>
      <c r="B672">
        <v>0.99</v>
      </c>
      <c r="I672">
        <v>0.668000000000001</v>
      </c>
      <c r="J672">
        <v>123</v>
      </c>
    </row>
    <row r="673" spans="1:10" ht="12.75">
      <c r="A673" s="1">
        <v>669</v>
      </c>
      <c r="B673">
        <v>0.99</v>
      </c>
      <c r="I673">
        <v>0.669000000000001</v>
      </c>
      <c r="J673">
        <v>124</v>
      </c>
    </row>
    <row r="674" spans="1:10" ht="12.75">
      <c r="A674" s="1">
        <v>670</v>
      </c>
      <c r="B674">
        <v>0.991</v>
      </c>
      <c r="I674">
        <v>0.670000000000001</v>
      </c>
      <c r="J674">
        <v>125</v>
      </c>
    </row>
    <row r="675" spans="1:10" ht="12.75">
      <c r="A675" s="1">
        <v>671</v>
      </c>
      <c r="B675">
        <v>0.991</v>
      </c>
      <c r="I675">
        <v>0.671000000000001</v>
      </c>
      <c r="J675">
        <v>125</v>
      </c>
    </row>
    <row r="676" spans="1:10" ht="12.75">
      <c r="A676" s="1">
        <v>672</v>
      </c>
      <c r="B676">
        <v>0.991</v>
      </c>
      <c r="I676">
        <v>0.672000000000001</v>
      </c>
      <c r="J676">
        <v>126</v>
      </c>
    </row>
    <row r="677" spans="1:10" ht="12.75">
      <c r="A677" s="1">
        <v>673</v>
      </c>
      <c r="B677">
        <v>0.991</v>
      </c>
      <c r="I677">
        <v>0.673000000000001</v>
      </c>
      <c r="J677">
        <v>127</v>
      </c>
    </row>
    <row r="678" spans="1:10" ht="12.75">
      <c r="A678" s="1">
        <v>674</v>
      </c>
      <c r="B678">
        <v>0.991</v>
      </c>
      <c r="I678">
        <v>0.674000000000001</v>
      </c>
      <c r="J678">
        <v>128</v>
      </c>
    </row>
    <row r="679" spans="1:10" ht="12.75">
      <c r="A679" s="1">
        <v>675</v>
      </c>
      <c r="B679">
        <v>0.991</v>
      </c>
      <c r="I679">
        <v>0.675000000000001</v>
      </c>
      <c r="J679">
        <v>128</v>
      </c>
    </row>
    <row r="680" spans="1:10" ht="12.75">
      <c r="A680" s="1">
        <v>676</v>
      </c>
      <c r="B680">
        <v>0.991</v>
      </c>
      <c r="I680">
        <v>0.676000000000001</v>
      </c>
      <c r="J680">
        <v>129</v>
      </c>
    </row>
    <row r="681" spans="1:10" ht="12.75">
      <c r="A681" s="1">
        <v>677</v>
      </c>
      <c r="B681">
        <v>0.991</v>
      </c>
      <c r="I681">
        <v>0.677000000000001</v>
      </c>
      <c r="J681">
        <v>130</v>
      </c>
    </row>
    <row r="682" spans="1:10" ht="12.75">
      <c r="A682" s="1">
        <v>678</v>
      </c>
      <c r="B682">
        <v>0.991</v>
      </c>
      <c r="I682">
        <v>0.678000000000001</v>
      </c>
      <c r="J682">
        <v>131</v>
      </c>
    </row>
    <row r="683" spans="1:10" ht="12.75">
      <c r="A683" s="1">
        <v>679</v>
      </c>
      <c r="B683">
        <v>0.991</v>
      </c>
      <c r="I683">
        <v>0.679000000000001</v>
      </c>
      <c r="J683">
        <v>132</v>
      </c>
    </row>
    <row r="684" spans="1:10" ht="12.75">
      <c r="A684" s="1">
        <v>680</v>
      </c>
      <c r="B684">
        <v>0.991</v>
      </c>
      <c r="I684">
        <v>0.680000000000001</v>
      </c>
      <c r="J684">
        <v>132</v>
      </c>
    </row>
    <row r="685" spans="1:10" ht="12.75">
      <c r="A685" s="1">
        <v>681</v>
      </c>
      <c r="B685">
        <v>0.991</v>
      </c>
      <c r="I685">
        <v>0.681000000000001</v>
      </c>
      <c r="J685">
        <v>133</v>
      </c>
    </row>
    <row r="686" spans="1:10" ht="12.75">
      <c r="A686" s="1">
        <v>682</v>
      </c>
      <c r="B686">
        <v>0.992</v>
      </c>
      <c r="I686">
        <v>0.682000000000001</v>
      </c>
      <c r="J686">
        <v>134</v>
      </c>
    </row>
    <row r="687" spans="1:10" ht="12.75">
      <c r="A687" s="1">
        <v>683</v>
      </c>
      <c r="B687">
        <v>0.992</v>
      </c>
      <c r="I687">
        <v>0.683000000000001</v>
      </c>
      <c r="J687">
        <v>135</v>
      </c>
    </row>
    <row r="688" spans="1:10" ht="12.75">
      <c r="A688" s="1">
        <v>684</v>
      </c>
      <c r="B688">
        <v>0.992</v>
      </c>
      <c r="I688">
        <v>0.684000000000001</v>
      </c>
      <c r="J688">
        <v>136</v>
      </c>
    </row>
    <row r="689" spans="1:10" ht="12.75">
      <c r="A689" s="1">
        <v>685</v>
      </c>
      <c r="B689">
        <v>0.992</v>
      </c>
      <c r="I689">
        <v>0.685000000000001</v>
      </c>
      <c r="J689">
        <v>136</v>
      </c>
    </row>
    <row r="690" spans="1:10" ht="12.75">
      <c r="A690" s="1">
        <v>686</v>
      </c>
      <c r="B690">
        <v>0.992</v>
      </c>
      <c r="I690">
        <v>0.686000000000001</v>
      </c>
      <c r="J690">
        <v>137</v>
      </c>
    </row>
    <row r="691" spans="1:10" ht="12.75">
      <c r="A691" s="1">
        <v>687</v>
      </c>
      <c r="B691">
        <v>0.992</v>
      </c>
      <c r="I691">
        <v>0.687000000000001</v>
      </c>
      <c r="J691">
        <v>138</v>
      </c>
    </row>
    <row r="692" spans="1:10" ht="12.75">
      <c r="A692" s="1">
        <v>688</v>
      </c>
      <c r="B692">
        <v>0.992</v>
      </c>
      <c r="I692">
        <v>0.688000000000001</v>
      </c>
      <c r="J692">
        <v>139</v>
      </c>
    </row>
    <row r="693" spans="1:10" ht="12.75">
      <c r="A693" s="1">
        <v>689</v>
      </c>
      <c r="B693">
        <v>0.992</v>
      </c>
      <c r="I693">
        <v>0.6890000000000011</v>
      </c>
      <c r="J693">
        <v>140</v>
      </c>
    </row>
    <row r="694" spans="1:10" ht="12.75">
      <c r="A694" s="1">
        <v>690</v>
      </c>
      <c r="B694">
        <v>0.992</v>
      </c>
      <c r="I694">
        <v>0.6900000000000011</v>
      </c>
      <c r="J694">
        <v>140</v>
      </c>
    </row>
    <row r="695" spans="1:10" ht="12.75">
      <c r="A695" s="1">
        <v>691</v>
      </c>
      <c r="B695">
        <v>0.992</v>
      </c>
      <c r="I695">
        <v>0.6910000000000011</v>
      </c>
      <c r="J695">
        <v>141</v>
      </c>
    </row>
    <row r="696" spans="1:10" ht="12.75">
      <c r="A696" s="1">
        <v>692</v>
      </c>
      <c r="B696">
        <v>0.992</v>
      </c>
      <c r="I696">
        <v>0.6920000000000011</v>
      </c>
      <c r="J696">
        <v>142</v>
      </c>
    </row>
    <row r="697" spans="1:10" ht="12.75">
      <c r="A697" s="1">
        <v>693</v>
      </c>
      <c r="B697">
        <v>0.992</v>
      </c>
      <c r="I697">
        <v>0.6930000000000011</v>
      </c>
      <c r="J697">
        <v>143</v>
      </c>
    </row>
    <row r="698" spans="1:10" ht="12.75">
      <c r="A698" s="1">
        <v>694</v>
      </c>
      <c r="B698">
        <v>0.992</v>
      </c>
      <c r="I698">
        <v>0.6940000000000011</v>
      </c>
      <c r="J698">
        <v>144</v>
      </c>
    </row>
    <row r="699" spans="1:10" ht="12.75">
      <c r="A699" s="1">
        <v>695</v>
      </c>
      <c r="B699">
        <v>0.993</v>
      </c>
      <c r="I699">
        <v>0.6950000000000011</v>
      </c>
      <c r="J699">
        <v>144</v>
      </c>
    </row>
    <row r="700" spans="1:10" ht="12.75">
      <c r="A700" s="1">
        <v>696</v>
      </c>
      <c r="B700">
        <v>0.993</v>
      </c>
      <c r="I700">
        <v>0.6960000000000011</v>
      </c>
      <c r="J700">
        <v>145</v>
      </c>
    </row>
    <row r="701" spans="1:10" ht="12.75">
      <c r="A701" s="1">
        <v>697</v>
      </c>
      <c r="B701">
        <v>0.993</v>
      </c>
      <c r="I701">
        <v>0.6970000000000011</v>
      </c>
      <c r="J701">
        <v>146</v>
      </c>
    </row>
    <row r="702" spans="1:10" ht="12.75">
      <c r="A702" s="1">
        <v>698</v>
      </c>
      <c r="B702">
        <v>0.993</v>
      </c>
      <c r="I702">
        <v>0.6980000000000011</v>
      </c>
      <c r="J702">
        <v>147</v>
      </c>
    </row>
    <row r="703" spans="1:10" ht="12.75">
      <c r="A703" s="1">
        <v>699</v>
      </c>
      <c r="B703">
        <v>0.993</v>
      </c>
      <c r="I703">
        <v>0.6990000000000011</v>
      </c>
      <c r="J703">
        <v>148</v>
      </c>
    </row>
    <row r="704" spans="1:10" ht="12.75">
      <c r="A704" s="1">
        <v>700</v>
      </c>
      <c r="B704">
        <v>0.993</v>
      </c>
      <c r="I704">
        <v>0.7000000000000011</v>
      </c>
      <c r="J704">
        <v>148</v>
      </c>
    </row>
    <row r="705" spans="1:10" ht="12.75">
      <c r="A705" s="1">
        <v>701</v>
      </c>
      <c r="B705">
        <v>0.993</v>
      </c>
      <c r="I705">
        <v>0.7010000000000011</v>
      </c>
      <c r="J705">
        <v>149</v>
      </c>
    </row>
    <row r="706" spans="1:10" ht="12.75">
      <c r="A706" s="1">
        <v>702</v>
      </c>
      <c r="B706">
        <v>0.993</v>
      </c>
      <c r="I706">
        <v>0.7020000000000011</v>
      </c>
      <c r="J706">
        <v>150</v>
      </c>
    </row>
    <row r="707" spans="1:10" ht="12.75">
      <c r="A707" s="1">
        <v>703</v>
      </c>
      <c r="B707">
        <v>0.993</v>
      </c>
      <c r="I707">
        <v>0.7030000000000011</v>
      </c>
      <c r="J707">
        <v>151</v>
      </c>
    </row>
    <row r="708" spans="1:10" ht="12.75">
      <c r="A708" s="1">
        <v>704</v>
      </c>
      <c r="B708">
        <v>0.993</v>
      </c>
      <c r="I708">
        <v>0.7040000000000011</v>
      </c>
      <c r="J708">
        <v>152</v>
      </c>
    </row>
    <row r="709" spans="1:10" ht="12.75">
      <c r="A709" s="1">
        <v>705</v>
      </c>
      <c r="B709">
        <v>0.993</v>
      </c>
      <c r="I709">
        <v>0.7050000000000011</v>
      </c>
      <c r="J709">
        <v>152</v>
      </c>
    </row>
    <row r="710" spans="1:10" ht="12.75">
      <c r="A710" s="1">
        <v>706</v>
      </c>
      <c r="B710">
        <v>0.993</v>
      </c>
      <c r="I710">
        <v>0.7060000000000011</v>
      </c>
      <c r="J710">
        <v>153</v>
      </c>
    </row>
    <row r="711" spans="1:10" ht="12.75">
      <c r="A711" s="1">
        <v>707</v>
      </c>
      <c r="B711">
        <v>0.993</v>
      </c>
      <c r="I711">
        <v>0.7070000000000011</v>
      </c>
      <c r="J711">
        <v>154</v>
      </c>
    </row>
    <row r="712" spans="1:10" ht="12.75">
      <c r="A712" s="1">
        <v>708</v>
      </c>
      <c r="B712">
        <v>0.993</v>
      </c>
      <c r="I712">
        <v>0.7080000000000011</v>
      </c>
      <c r="J712">
        <v>155</v>
      </c>
    </row>
    <row r="713" spans="1:10" ht="12.75">
      <c r="A713" s="1">
        <v>709</v>
      </c>
      <c r="B713">
        <v>0.993</v>
      </c>
      <c r="I713">
        <v>0.7090000000000011</v>
      </c>
      <c r="J713">
        <v>156</v>
      </c>
    </row>
    <row r="714" spans="1:10" ht="12.75">
      <c r="A714" s="1">
        <v>710</v>
      </c>
      <c r="B714">
        <v>0.994</v>
      </c>
      <c r="I714">
        <v>0.7100000000000011</v>
      </c>
      <c r="J714">
        <v>157</v>
      </c>
    </row>
    <row r="715" spans="1:10" ht="12.75">
      <c r="A715" s="1">
        <v>711</v>
      </c>
      <c r="B715">
        <v>0.994</v>
      </c>
      <c r="I715">
        <v>0.7110000000000011</v>
      </c>
      <c r="J715">
        <v>157</v>
      </c>
    </row>
    <row r="716" spans="1:10" ht="12.75">
      <c r="A716" s="1">
        <v>712</v>
      </c>
      <c r="B716">
        <v>0.994</v>
      </c>
      <c r="I716">
        <v>0.7120000000000011</v>
      </c>
      <c r="J716">
        <v>158</v>
      </c>
    </row>
    <row r="717" spans="1:10" ht="12.75">
      <c r="A717" s="1">
        <v>713</v>
      </c>
      <c r="B717">
        <v>0.994</v>
      </c>
      <c r="I717">
        <v>0.7130000000000011</v>
      </c>
      <c r="J717">
        <v>159</v>
      </c>
    </row>
    <row r="718" spans="1:10" ht="12.75">
      <c r="A718" s="1">
        <v>714</v>
      </c>
      <c r="B718">
        <v>0.994</v>
      </c>
      <c r="I718">
        <v>0.7140000000000011</v>
      </c>
      <c r="J718">
        <v>160</v>
      </c>
    </row>
    <row r="719" spans="1:10" ht="12.75">
      <c r="A719" s="1">
        <v>715</v>
      </c>
      <c r="B719">
        <v>0.994</v>
      </c>
      <c r="I719">
        <v>0.7150000000000011</v>
      </c>
      <c r="J719">
        <v>161</v>
      </c>
    </row>
    <row r="720" spans="1:10" ht="12.75">
      <c r="A720" s="1">
        <v>716</v>
      </c>
      <c r="B720">
        <v>0.994</v>
      </c>
      <c r="I720">
        <v>0.7160000000000011</v>
      </c>
      <c r="J720">
        <v>162</v>
      </c>
    </row>
    <row r="721" spans="1:10" ht="12.75">
      <c r="A721" s="1">
        <v>717</v>
      </c>
      <c r="B721">
        <v>0.994</v>
      </c>
      <c r="I721">
        <v>0.7170000000000011</v>
      </c>
      <c r="J721">
        <v>162</v>
      </c>
    </row>
    <row r="722" spans="1:10" ht="12.75">
      <c r="A722" s="1">
        <v>718</v>
      </c>
      <c r="B722">
        <v>0.994</v>
      </c>
      <c r="I722">
        <v>0.7180000000000011</v>
      </c>
      <c r="J722">
        <v>163</v>
      </c>
    </row>
    <row r="723" spans="1:10" ht="12.75">
      <c r="A723" s="1">
        <v>719</v>
      </c>
      <c r="B723">
        <v>0.994</v>
      </c>
      <c r="I723">
        <v>0.7190000000000011</v>
      </c>
      <c r="J723">
        <v>164</v>
      </c>
    </row>
    <row r="724" spans="1:10" ht="12.75">
      <c r="A724" s="1">
        <v>720</v>
      </c>
      <c r="B724">
        <v>0.994</v>
      </c>
      <c r="I724">
        <v>0.7200000000000011</v>
      </c>
      <c r="J724">
        <v>165</v>
      </c>
    </row>
    <row r="725" spans="1:10" ht="12.75">
      <c r="A725" s="1">
        <v>721</v>
      </c>
      <c r="B725">
        <v>0.994</v>
      </c>
      <c r="I725">
        <v>0.7210000000000011</v>
      </c>
      <c r="J725">
        <v>166</v>
      </c>
    </row>
    <row r="726" spans="1:10" ht="12.75">
      <c r="A726" s="1">
        <v>722</v>
      </c>
      <c r="B726">
        <v>0.994</v>
      </c>
      <c r="I726">
        <v>0.7220000000000011</v>
      </c>
      <c r="J726">
        <v>167</v>
      </c>
    </row>
    <row r="727" spans="1:10" ht="12.75">
      <c r="A727" s="1">
        <v>723</v>
      </c>
      <c r="B727">
        <v>0.994</v>
      </c>
      <c r="I727">
        <v>0.7230000000000011</v>
      </c>
      <c r="J727">
        <v>167</v>
      </c>
    </row>
    <row r="728" spans="1:10" ht="12.75">
      <c r="A728" s="1">
        <v>724</v>
      </c>
      <c r="B728">
        <v>0.994</v>
      </c>
      <c r="I728">
        <v>0.7240000000000011</v>
      </c>
      <c r="J728">
        <v>168</v>
      </c>
    </row>
    <row r="729" spans="1:10" ht="12.75">
      <c r="A729" s="1">
        <v>725</v>
      </c>
      <c r="B729">
        <v>0.994</v>
      </c>
      <c r="I729">
        <v>0.7250000000000011</v>
      </c>
      <c r="J729">
        <v>169</v>
      </c>
    </row>
    <row r="730" spans="1:10" ht="12.75">
      <c r="A730" s="1">
        <v>726</v>
      </c>
      <c r="B730">
        <v>0.995</v>
      </c>
      <c r="I730">
        <v>0.7260000000000011</v>
      </c>
      <c r="J730">
        <v>170</v>
      </c>
    </row>
    <row r="731" spans="1:10" ht="12.75">
      <c r="A731" s="1">
        <v>727</v>
      </c>
      <c r="B731">
        <v>0.995</v>
      </c>
      <c r="I731">
        <v>0.7270000000000011</v>
      </c>
      <c r="J731">
        <v>171</v>
      </c>
    </row>
    <row r="732" spans="1:10" ht="12.75">
      <c r="A732" s="1">
        <v>728</v>
      </c>
      <c r="B732">
        <v>0.995</v>
      </c>
      <c r="I732">
        <v>0.7280000000000011</v>
      </c>
      <c r="J732">
        <v>172</v>
      </c>
    </row>
    <row r="733" spans="1:10" ht="12.75">
      <c r="A733" s="1">
        <v>729</v>
      </c>
      <c r="B733">
        <v>0.995</v>
      </c>
      <c r="I733">
        <v>0.7290000000000011</v>
      </c>
      <c r="J733">
        <v>173</v>
      </c>
    </row>
    <row r="734" spans="1:10" ht="12.75">
      <c r="A734" s="1">
        <v>730</v>
      </c>
      <c r="B734">
        <v>0.995</v>
      </c>
      <c r="I734">
        <v>0.7300000000000011</v>
      </c>
      <c r="J734">
        <v>173</v>
      </c>
    </row>
    <row r="735" spans="1:10" ht="12.75">
      <c r="A735" s="1">
        <v>731</v>
      </c>
      <c r="B735">
        <v>0.995</v>
      </c>
      <c r="I735">
        <v>0.7310000000000011</v>
      </c>
      <c r="J735">
        <v>174</v>
      </c>
    </row>
    <row r="736" spans="1:10" ht="12.75">
      <c r="A736" s="1">
        <v>732</v>
      </c>
      <c r="B736">
        <v>0.995</v>
      </c>
      <c r="I736">
        <v>0.7320000000000011</v>
      </c>
      <c r="J736">
        <v>175</v>
      </c>
    </row>
    <row r="737" spans="1:10" ht="12.75">
      <c r="A737" s="1">
        <v>733</v>
      </c>
      <c r="B737">
        <v>0.995</v>
      </c>
      <c r="I737">
        <v>0.7330000000000011</v>
      </c>
      <c r="J737">
        <v>176</v>
      </c>
    </row>
    <row r="738" spans="1:10" ht="12.75">
      <c r="A738" s="1">
        <v>734</v>
      </c>
      <c r="B738">
        <v>0.995</v>
      </c>
      <c r="I738">
        <v>0.7340000000000011</v>
      </c>
      <c r="J738">
        <v>177</v>
      </c>
    </row>
    <row r="739" spans="1:10" ht="12.75">
      <c r="A739" s="43">
        <v>735</v>
      </c>
      <c r="B739" s="42">
        <v>1</v>
      </c>
      <c r="C739" s="42"/>
      <c r="I739">
        <v>0.7350000000000011</v>
      </c>
      <c r="J739">
        <v>178</v>
      </c>
    </row>
    <row r="740" spans="1:10" ht="12.75">
      <c r="A740" s="1">
        <v>736</v>
      </c>
      <c r="B740">
        <v>1</v>
      </c>
      <c r="I740">
        <v>0.7360000000000011</v>
      </c>
      <c r="J740">
        <v>179</v>
      </c>
    </row>
    <row r="741" spans="1:10" ht="12.75">
      <c r="A741" s="1">
        <v>737</v>
      </c>
      <c r="B741">
        <v>1</v>
      </c>
      <c r="I741">
        <v>0.7370000000000011</v>
      </c>
      <c r="J741">
        <v>179</v>
      </c>
    </row>
    <row r="742" spans="1:10" ht="12.75">
      <c r="A742" s="1">
        <v>738</v>
      </c>
      <c r="B742">
        <v>1</v>
      </c>
      <c r="I742">
        <v>0.7380000000000011</v>
      </c>
      <c r="J742">
        <v>180</v>
      </c>
    </row>
    <row r="743" spans="1:10" ht="12.75">
      <c r="A743" s="1">
        <v>739</v>
      </c>
      <c r="B743">
        <v>1</v>
      </c>
      <c r="I743">
        <v>0.7390000000000011</v>
      </c>
      <c r="J743">
        <v>181</v>
      </c>
    </row>
    <row r="744" spans="1:10" ht="12.75">
      <c r="A744" s="1">
        <v>740</v>
      </c>
      <c r="B744">
        <v>1</v>
      </c>
      <c r="I744">
        <v>0.7400000000000011</v>
      </c>
      <c r="J744">
        <v>182</v>
      </c>
    </row>
    <row r="745" spans="1:10" ht="12.75">
      <c r="A745" s="1">
        <v>741</v>
      </c>
      <c r="B745">
        <v>1</v>
      </c>
      <c r="I745">
        <v>0.7410000000000011</v>
      </c>
      <c r="J745">
        <v>183</v>
      </c>
    </row>
    <row r="746" spans="1:10" ht="12.75">
      <c r="A746" s="1">
        <v>742</v>
      </c>
      <c r="B746">
        <v>1</v>
      </c>
      <c r="I746">
        <v>0.7420000000000011</v>
      </c>
      <c r="J746">
        <v>184</v>
      </c>
    </row>
    <row r="747" spans="1:10" ht="12.75">
      <c r="A747" s="1">
        <v>743</v>
      </c>
      <c r="B747">
        <v>1</v>
      </c>
      <c r="I747">
        <v>0.7430000000000011</v>
      </c>
      <c r="J747">
        <v>185</v>
      </c>
    </row>
    <row r="748" spans="1:10" ht="12.75">
      <c r="A748" s="1">
        <v>744</v>
      </c>
      <c r="B748">
        <v>1</v>
      </c>
      <c r="I748">
        <v>0.7440000000000011</v>
      </c>
      <c r="J748">
        <v>186</v>
      </c>
    </row>
    <row r="749" spans="1:10" ht="12.75">
      <c r="A749" s="1">
        <v>745</v>
      </c>
      <c r="B749">
        <v>1</v>
      </c>
      <c r="I749">
        <v>0.7450000000000011</v>
      </c>
      <c r="J749">
        <v>186</v>
      </c>
    </row>
    <row r="750" spans="1:10" ht="12.75">
      <c r="A750" s="1">
        <v>746</v>
      </c>
      <c r="B750">
        <v>1</v>
      </c>
      <c r="I750">
        <v>0.7460000000000011</v>
      </c>
      <c r="J750">
        <v>187</v>
      </c>
    </row>
    <row r="751" spans="1:10" ht="12.75">
      <c r="A751" s="1">
        <v>747</v>
      </c>
      <c r="B751">
        <v>1</v>
      </c>
      <c r="I751">
        <v>0.7470000000000011</v>
      </c>
      <c r="J751">
        <v>188</v>
      </c>
    </row>
    <row r="752" spans="1:10" ht="12.75">
      <c r="A752" s="1">
        <v>748</v>
      </c>
      <c r="B752">
        <v>1</v>
      </c>
      <c r="I752">
        <v>0.7480000000000011</v>
      </c>
      <c r="J752">
        <v>189</v>
      </c>
    </row>
    <row r="753" spans="1:10" ht="12.75">
      <c r="A753" s="1">
        <v>749</v>
      </c>
      <c r="B753">
        <v>1</v>
      </c>
      <c r="I753">
        <v>0.7490000000000011</v>
      </c>
      <c r="J753">
        <v>190</v>
      </c>
    </row>
    <row r="754" spans="1:10" ht="12.75">
      <c r="A754" s="1">
        <v>750</v>
      </c>
      <c r="B754">
        <v>1</v>
      </c>
      <c r="I754">
        <v>0.7500000000000011</v>
      </c>
      <c r="J754">
        <v>191</v>
      </c>
    </row>
    <row r="755" spans="1:10" ht="12.75">
      <c r="A755" s="1">
        <v>751</v>
      </c>
      <c r="B755">
        <v>1</v>
      </c>
      <c r="I755">
        <v>0.7510000000000011</v>
      </c>
      <c r="J755">
        <v>192</v>
      </c>
    </row>
    <row r="756" spans="1:10" ht="12.75">
      <c r="A756" s="1">
        <v>752</v>
      </c>
      <c r="B756">
        <v>1</v>
      </c>
      <c r="I756">
        <v>0.7520000000000011</v>
      </c>
      <c r="J756">
        <v>193</v>
      </c>
    </row>
    <row r="757" spans="1:10" ht="12.75">
      <c r="A757" s="1">
        <v>753</v>
      </c>
      <c r="B757">
        <v>1</v>
      </c>
      <c r="I757">
        <v>0.7530000000000011</v>
      </c>
      <c r="J757">
        <v>194</v>
      </c>
    </row>
    <row r="758" spans="1:10" ht="12.75">
      <c r="A758" s="1">
        <v>754</v>
      </c>
      <c r="B758">
        <v>1</v>
      </c>
      <c r="I758">
        <v>0.7540000000000011</v>
      </c>
      <c r="J758">
        <v>194</v>
      </c>
    </row>
    <row r="759" spans="1:10" ht="12.75">
      <c r="A759" s="1">
        <v>755</v>
      </c>
      <c r="B759">
        <v>1</v>
      </c>
      <c r="I759">
        <v>0.755000000000001</v>
      </c>
      <c r="J759">
        <v>195</v>
      </c>
    </row>
    <row r="760" spans="1:10" ht="12.75">
      <c r="A760" s="1">
        <v>756</v>
      </c>
      <c r="B760">
        <v>1</v>
      </c>
      <c r="I760">
        <v>0.756000000000001</v>
      </c>
      <c r="J760">
        <v>196</v>
      </c>
    </row>
    <row r="761" spans="1:10" ht="12.75">
      <c r="A761" s="1">
        <v>757</v>
      </c>
      <c r="B761">
        <v>1</v>
      </c>
      <c r="I761">
        <v>0.757000000000001</v>
      </c>
      <c r="J761">
        <v>197</v>
      </c>
    </row>
    <row r="762" spans="1:10" ht="12.75">
      <c r="A762" s="1">
        <v>758</v>
      </c>
      <c r="B762">
        <v>1</v>
      </c>
      <c r="I762">
        <v>0.758000000000001</v>
      </c>
      <c r="J762">
        <v>198</v>
      </c>
    </row>
    <row r="763" spans="1:10" ht="12.75">
      <c r="A763" s="1">
        <v>759</v>
      </c>
      <c r="B763">
        <v>1</v>
      </c>
      <c r="I763">
        <v>0.759000000000001</v>
      </c>
      <c r="J763">
        <v>199</v>
      </c>
    </row>
    <row r="764" spans="1:10" ht="12.75">
      <c r="A764" s="1">
        <v>760</v>
      </c>
      <c r="B764">
        <v>1</v>
      </c>
      <c r="I764">
        <v>0.760000000000001</v>
      </c>
      <c r="J764">
        <v>200</v>
      </c>
    </row>
    <row r="765" spans="1:10" ht="12.75">
      <c r="A765" s="1">
        <v>761</v>
      </c>
      <c r="B765">
        <v>1</v>
      </c>
      <c r="I765">
        <v>0.761000000000001</v>
      </c>
      <c r="J765">
        <v>201</v>
      </c>
    </row>
    <row r="766" spans="1:10" ht="12.75">
      <c r="A766" s="1">
        <v>762</v>
      </c>
      <c r="B766">
        <v>1</v>
      </c>
      <c r="I766">
        <v>0.762000000000001</v>
      </c>
      <c r="J766">
        <v>202</v>
      </c>
    </row>
    <row r="767" spans="1:10" ht="12.75">
      <c r="A767" s="1">
        <v>763</v>
      </c>
      <c r="B767">
        <v>1</v>
      </c>
      <c r="I767">
        <v>0.763000000000001</v>
      </c>
      <c r="J767">
        <v>203</v>
      </c>
    </row>
    <row r="768" spans="1:10" ht="12.75">
      <c r="A768" s="1">
        <v>764</v>
      </c>
      <c r="B768">
        <v>1</v>
      </c>
      <c r="I768">
        <v>0.764000000000001</v>
      </c>
      <c r="J768">
        <v>203</v>
      </c>
    </row>
    <row r="769" spans="1:10" ht="12.75">
      <c r="A769" s="1">
        <v>765</v>
      </c>
      <c r="B769">
        <v>1</v>
      </c>
      <c r="I769">
        <v>0.765000000000001</v>
      </c>
      <c r="J769">
        <v>204</v>
      </c>
    </row>
    <row r="770" spans="1:10" ht="12.75">
      <c r="A770" s="1">
        <v>766</v>
      </c>
      <c r="B770">
        <v>1</v>
      </c>
      <c r="I770">
        <v>0.766000000000001</v>
      </c>
      <c r="J770">
        <v>205</v>
      </c>
    </row>
    <row r="771" spans="1:10" ht="12.75">
      <c r="A771" s="1">
        <v>767</v>
      </c>
      <c r="B771">
        <v>1</v>
      </c>
      <c r="I771">
        <v>0.767000000000001</v>
      </c>
      <c r="J771">
        <v>206</v>
      </c>
    </row>
    <row r="772" spans="1:10" ht="12.75">
      <c r="A772" s="1">
        <v>768</v>
      </c>
      <c r="B772">
        <v>1</v>
      </c>
      <c r="I772">
        <v>0.768000000000001</v>
      </c>
      <c r="J772">
        <v>207</v>
      </c>
    </row>
    <row r="773" spans="1:10" ht="12.75">
      <c r="A773" s="1">
        <v>769</v>
      </c>
      <c r="B773">
        <v>1</v>
      </c>
      <c r="I773">
        <v>0.769000000000001</v>
      </c>
      <c r="J773">
        <v>208</v>
      </c>
    </row>
    <row r="774" spans="1:10" ht="12.75">
      <c r="A774" s="1">
        <v>770</v>
      </c>
      <c r="B774">
        <v>1</v>
      </c>
      <c r="I774">
        <v>0.770000000000001</v>
      </c>
      <c r="J774">
        <v>209</v>
      </c>
    </row>
    <row r="775" spans="1:10" ht="12.75">
      <c r="A775" s="1">
        <v>771</v>
      </c>
      <c r="B775">
        <v>1</v>
      </c>
      <c r="I775">
        <v>0.771000000000001</v>
      </c>
      <c r="J775">
        <v>210</v>
      </c>
    </row>
    <row r="776" spans="1:10" ht="12.75">
      <c r="A776" s="1">
        <v>772</v>
      </c>
      <c r="B776">
        <v>1</v>
      </c>
      <c r="I776">
        <v>0.772000000000001</v>
      </c>
      <c r="J776">
        <v>211</v>
      </c>
    </row>
    <row r="777" spans="1:10" ht="12.75">
      <c r="A777" s="1">
        <v>773</v>
      </c>
      <c r="B777">
        <v>1</v>
      </c>
      <c r="I777">
        <v>0.773000000000001</v>
      </c>
      <c r="J777">
        <v>212</v>
      </c>
    </row>
    <row r="778" spans="1:10" ht="12.75">
      <c r="A778" s="1">
        <v>774</v>
      </c>
      <c r="B778">
        <v>1</v>
      </c>
      <c r="I778">
        <v>0.774000000000001</v>
      </c>
      <c r="J778">
        <v>213</v>
      </c>
    </row>
    <row r="779" spans="1:10" ht="12.75">
      <c r="A779" s="1">
        <v>775</v>
      </c>
      <c r="B779">
        <v>1</v>
      </c>
      <c r="I779">
        <v>0.775000000000001</v>
      </c>
      <c r="J779">
        <v>214</v>
      </c>
    </row>
    <row r="780" spans="1:10" ht="12.75">
      <c r="A780" s="1">
        <v>776</v>
      </c>
      <c r="B780">
        <v>1</v>
      </c>
      <c r="I780">
        <v>0.776000000000001</v>
      </c>
      <c r="J780">
        <v>215</v>
      </c>
    </row>
    <row r="781" spans="1:10" ht="12.75">
      <c r="A781" s="1">
        <v>777</v>
      </c>
      <c r="B781">
        <v>1</v>
      </c>
      <c r="I781">
        <v>0.777000000000001</v>
      </c>
      <c r="J781">
        <v>216</v>
      </c>
    </row>
    <row r="782" spans="1:10" ht="12.75">
      <c r="A782" s="1">
        <v>778</v>
      </c>
      <c r="B782">
        <v>1</v>
      </c>
      <c r="I782">
        <v>0.778000000000001</v>
      </c>
      <c r="J782">
        <v>217</v>
      </c>
    </row>
    <row r="783" spans="1:10" ht="12.75">
      <c r="A783" s="1">
        <v>779</v>
      </c>
      <c r="B783">
        <v>1</v>
      </c>
      <c r="I783">
        <v>0.779000000000001</v>
      </c>
      <c r="J783">
        <v>217</v>
      </c>
    </row>
    <row r="784" spans="1:10" ht="12.75">
      <c r="A784" s="1">
        <v>780</v>
      </c>
      <c r="B784">
        <v>1</v>
      </c>
      <c r="I784">
        <v>0.780000000000001</v>
      </c>
      <c r="J784">
        <v>218</v>
      </c>
    </row>
    <row r="785" spans="1:10" ht="12.75">
      <c r="A785" s="1">
        <v>781</v>
      </c>
      <c r="B785">
        <v>1</v>
      </c>
      <c r="I785">
        <v>0.781000000000001</v>
      </c>
      <c r="J785">
        <v>219</v>
      </c>
    </row>
    <row r="786" spans="1:10" ht="12.75">
      <c r="A786" s="1">
        <v>782</v>
      </c>
      <c r="B786">
        <v>1</v>
      </c>
      <c r="I786">
        <v>0.782000000000001</v>
      </c>
      <c r="J786">
        <v>220</v>
      </c>
    </row>
    <row r="787" spans="1:10" ht="12.75">
      <c r="A787" s="1">
        <v>783</v>
      </c>
      <c r="B787">
        <v>1</v>
      </c>
      <c r="I787">
        <v>0.783000000000001</v>
      </c>
      <c r="J787">
        <v>221</v>
      </c>
    </row>
    <row r="788" spans="1:10" ht="12.75">
      <c r="A788" s="1">
        <v>784</v>
      </c>
      <c r="B788">
        <v>1</v>
      </c>
      <c r="I788">
        <v>0.784000000000001</v>
      </c>
      <c r="J788">
        <v>222</v>
      </c>
    </row>
    <row r="789" spans="1:10" ht="12.75">
      <c r="A789" s="1">
        <v>785</v>
      </c>
      <c r="B789">
        <v>1</v>
      </c>
      <c r="I789">
        <v>0.785000000000001</v>
      </c>
      <c r="J789">
        <v>223</v>
      </c>
    </row>
    <row r="790" spans="1:10" ht="12.75">
      <c r="A790" s="1">
        <v>786</v>
      </c>
      <c r="B790">
        <v>1</v>
      </c>
      <c r="I790">
        <v>0.786000000000001</v>
      </c>
      <c r="J790">
        <v>224</v>
      </c>
    </row>
    <row r="791" spans="1:10" ht="12.75">
      <c r="A791" s="1">
        <v>787</v>
      </c>
      <c r="B791">
        <v>1</v>
      </c>
      <c r="I791">
        <v>0.787000000000001</v>
      </c>
      <c r="J791">
        <v>225</v>
      </c>
    </row>
    <row r="792" spans="1:10" ht="12.75">
      <c r="A792" s="1">
        <v>788</v>
      </c>
      <c r="B792">
        <v>1</v>
      </c>
      <c r="I792">
        <v>0.788000000000001</v>
      </c>
      <c r="J792">
        <v>226</v>
      </c>
    </row>
    <row r="793" spans="1:10" ht="12.75">
      <c r="A793" s="1">
        <v>789</v>
      </c>
      <c r="B793">
        <v>1</v>
      </c>
      <c r="I793">
        <v>0.789000000000001</v>
      </c>
      <c r="J793">
        <v>227</v>
      </c>
    </row>
    <row r="794" spans="1:10" ht="12.75">
      <c r="A794" s="1">
        <v>790</v>
      </c>
      <c r="B794">
        <v>1</v>
      </c>
      <c r="I794">
        <v>0.790000000000001</v>
      </c>
      <c r="J794">
        <v>228</v>
      </c>
    </row>
    <row r="795" spans="1:10" ht="12.75">
      <c r="A795" s="1">
        <v>791</v>
      </c>
      <c r="B795">
        <v>1</v>
      </c>
      <c r="I795">
        <v>0.791000000000001</v>
      </c>
      <c r="J795">
        <v>229</v>
      </c>
    </row>
    <row r="796" spans="1:10" ht="12.75">
      <c r="A796" s="1">
        <v>792</v>
      </c>
      <c r="B796">
        <v>1</v>
      </c>
      <c r="I796">
        <v>0.792000000000001</v>
      </c>
      <c r="J796">
        <v>230</v>
      </c>
    </row>
    <row r="797" spans="1:10" ht="12.75">
      <c r="A797" s="1">
        <v>793</v>
      </c>
      <c r="B797">
        <v>1</v>
      </c>
      <c r="I797">
        <v>0.793000000000001</v>
      </c>
      <c r="J797">
        <v>231</v>
      </c>
    </row>
    <row r="798" spans="1:10" ht="12.75">
      <c r="A798" s="1">
        <v>794</v>
      </c>
      <c r="B798">
        <v>1</v>
      </c>
      <c r="I798">
        <v>0.794000000000001</v>
      </c>
      <c r="J798">
        <v>232</v>
      </c>
    </row>
    <row r="799" spans="1:10" ht="12.75">
      <c r="A799" s="1">
        <v>795</v>
      </c>
      <c r="B799">
        <v>1</v>
      </c>
      <c r="I799">
        <v>0.795000000000001</v>
      </c>
      <c r="J799">
        <v>233</v>
      </c>
    </row>
    <row r="800" spans="1:10" ht="12.75">
      <c r="A800" s="1">
        <v>796</v>
      </c>
      <c r="B800">
        <v>1</v>
      </c>
      <c r="I800">
        <v>0.796000000000001</v>
      </c>
      <c r="J800">
        <v>234</v>
      </c>
    </row>
    <row r="801" spans="1:10" ht="12.75">
      <c r="A801" s="1">
        <v>797</v>
      </c>
      <c r="B801">
        <v>1</v>
      </c>
      <c r="I801">
        <v>0.797000000000001</v>
      </c>
      <c r="J801">
        <v>235</v>
      </c>
    </row>
    <row r="802" spans="1:10" ht="12.75">
      <c r="A802" s="1">
        <v>798</v>
      </c>
      <c r="B802">
        <v>1</v>
      </c>
      <c r="I802">
        <v>0.798000000000001</v>
      </c>
      <c r="J802">
        <v>236</v>
      </c>
    </row>
    <row r="803" spans="1:10" ht="12.75">
      <c r="A803" s="1">
        <v>799</v>
      </c>
      <c r="B803">
        <v>1</v>
      </c>
      <c r="I803">
        <v>0.799000000000001</v>
      </c>
      <c r="J803">
        <v>237</v>
      </c>
    </row>
    <row r="804" spans="1:10" ht="12.75">
      <c r="A804" s="1">
        <v>800</v>
      </c>
      <c r="B804">
        <v>1</v>
      </c>
      <c r="I804">
        <v>0.800000000000001</v>
      </c>
      <c r="J804">
        <v>238</v>
      </c>
    </row>
    <row r="805" spans="1:10" ht="12.75">
      <c r="A805" s="1">
        <v>801</v>
      </c>
      <c r="B805">
        <v>1</v>
      </c>
      <c r="I805">
        <v>0.801000000000001</v>
      </c>
      <c r="J805">
        <v>239</v>
      </c>
    </row>
    <row r="806" spans="1:10" ht="12.75">
      <c r="A806" s="1">
        <v>802</v>
      </c>
      <c r="B806">
        <v>1</v>
      </c>
      <c r="I806">
        <v>0.802000000000001</v>
      </c>
      <c r="J806">
        <v>240</v>
      </c>
    </row>
    <row r="807" spans="1:10" ht="12.75">
      <c r="A807" s="1">
        <v>803</v>
      </c>
      <c r="B807">
        <v>1</v>
      </c>
      <c r="I807">
        <v>0.803000000000001</v>
      </c>
      <c r="J807">
        <v>241</v>
      </c>
    </row>
    <row r="808" spans="1:10" ht="12.75">
      <c r="A808" s="1">
        <v>804</v>
      </c>
      <c r="B808">
        <v>1</v>
      </c>
      <c r="I808">
        <v>0.804000000000001</v>
      </c>
      <c r="J808">
        <v>242</v>
      </c>
    </row>
    <row r="809" spans="1:10" ht="12.75">
      <c r="A809" s="1">
        <v>805</v>
      </c>
      <c r="B809">
        <v>1</v>
      </c>
      <c r="I809">
        <v>0.805000000000001</v>
      </c>
      <c r="J809">
        <v>243</v>
      </c>
    </row>
    <row r="810" spans="1:10" ht="12.75">
      <c r="A810" s="1">
        <v>806</v>
      </c>
      <c r="B810">
        <v>1</v>
      </c>
      <c r="I810">
        <v>0.806000000000001</v>
      </c>
      <c r="J810">
        <v>244</v>
      </c>
    </row>
    <row r="811" spans="1:10" ht="12.75">
      <c r="A811" s="1">
        <v>807</v>
      </c>
      <c r="B811">
        <v>1</v>
      </c>
      <c r="I811">
        <v>0.807000000000001</v>
      </c>
      <c r="J811">
        <v>245</v>
      </c>
    </row>
    <row r="812" spans="1:10" ht="12.75">
      <c r="A812" s="1">
        <v>808</v>
      </c>
      <c r="B812">
        <v>1</v>
      </c>
      <c r="I812">
        <v>0.808000000000001</v>
      </c>
      <c r="J812">
        <v>246</v>
      </c>
    </row>
    <row r="813" spans="1:10" ht="12.75">
      <c r="A813" s="1">
        <v>809</v>
      </c>
      <c r="B813">
        <v>1</v>
      </c>
      <c r="I813">
        <v>0.809000000000001</v>
      </c>
      <c r="J813">
        <v>247</v>
      </c>
    </row>
    <row r="814" spans="1:10" ht="12.75">
      <c r="A814" s="1">
        <v>810</v>
      </c>
      <c r="B814">
        <v>1</v>
      </c>
      <c r="I814">
        <v>0.810000000000001</v>
      </c>
      <c r="J814">
        <v>248</v>
      </c>
    </row>
    <row r="815" spans="1:10" ht="12.75">
      <c r="A815" s="1">
        <v>811</v>
      </c>
      <c r="B815">
        <v>1</v>
      </c>
      <c r="I815">
        <v>0.811000000000001</v>
      </c>
      <c r="J815">
        <v>249</v>
      </c>
    </row>
    <row r="816" spans="1:10" ht="12.75">
      <c r="A816" s="1">
        <v>812</v>
      </c>
      <c r="B816">
        <v>1</v>
      </c>
      <c r="I816">
        <v>0.812000000000001</v>
      </c>
      <c r="J816">
        <v>250</v>
      </c>
    </row>
    <row r="817" spans="1:10" ht="12.75">
      <c r="A817" s="1">
        <v>813</v>
      </c>
      <c r="B817">
        <v>1</v>
      </c>
      <c r="I817">
        <v>0.813000000000001</v>
      </c>
      <c r="J817">
        <v>251</v>
      </c>
    </row>
    <row r="818" spans="1:10" ht="12.75">
      <c r="A818" s="1">
        <v>814</v>
      </c>
      <c r="B818">
        <v>1</v>
      </c>
      <c r="I818">
        <v>0.8140000000000011</v>
      </c>
      <c r="J818">
        <v>252</v>
      </c>
    </row>
    <row r="819" spans="1:10" ht="12.75">
      <c r="A819" s="1">
        <v>815</v>
      </c>
      <c r="B819">
        <v>1</v>
      </c>
      <c r="I819">
        <v>0.8150000000000011</v>
      </c>
      <c r="J819">
        <v>254</v>
      </c>
    </row>
    <row r="820" spans="1:10" ht="12.75">
      <c r="A820" s="1">
        <v>816</v>
      </c>
      <c r="B820">
        <v>1</v>
      </c>
      <c r="I820">
        <v>0.8160000000000011</v>
      </c>
      <c r="J820">
        <v>255</v>
      </c>
    </row>
    <row r="821" spans="1:10" ht="12.75">
      <c r="A821" s="1">
        <v>817</v>
      </c>
      <c r="B821">
        <v>1</v>
      </c>
      <c r="I821">
        <v>0.8170000000000011</v>
      </c>
      <c r="J821">
        <v>256</v>
      </c>
    </row>
    <row r="822" spans="1:10" ht="12.75">
      <c r="A822" s="1">
        <v>818</v>
      </c>
      <c r="B822">
        <v>1</v>
      </c>
      <c r="I822">
        <v>0.8180000000000011</v>
      </c>
      <c r="J822">
        <v>257</v>
      </c>
    </row>
    <row r="823" spans="1:10" ht="12.75">
      <c r="A823" s="1">
        <v>819</v>
      </c>
      <c r="B823">
        <v>1</v>
      </c>
      <c r="I823">
        <v>0.8190000000000011</v>
      </c>
      <c r="J823">
        <v>258</v>
      </c>
    </row>
    <row r="824" spans="1:10" ht="12.75">
      <c r="A824" s="1">
        <v>820</v>
      </c>
      <c r="B824">
        <v>1</v>
      </c>
      <c r="I824">
        <v>0.8200000000000011</v>
      </c>
      <c r="J824">
        <v>259</v>
      </c>
    </row>
    <row r="825" spans="1:10" ht="12.75">
      <c r="A825" s="1">
        <v>821</v>
      </c>
      <c r="B825">
        <v>1</v>
      </c>
      <c r="I825">
        <v>0.8210000000000011</v>
      </c>
      <c r="J825">
        <v>260</v>
      </c>
    </row>
    <row r="826" spans="1:10" ht="12.75">
      <c r="A826" s="1">
        <v>822</v>
      </c>
      <c r="B826">
        <v>1</v>
      </c>
      <c r="I826">
        <v>0.8220000000000011</v>
      </c>
      <c r="J826">
        <v>261</v>
      </c>
    </row>
    <row r="827" spans="1:10" ht="12.75">
      <c r="A827" s="1">
        <v>823</v>
      </c>
      <c r="B827">
        <v>1</v>
      </c>
      <c r="I827">
        <v>0.8230000000000011</v>
      </c>
      <c r="J827">
        <v>262</v>
      </c>
    </row>
    <row r="828" spans="1:10" ht="12.75">
      <c r="A828" s="1">
        <v>824</v>
      </c>
      <c r="B828">
        <v>1</v>
      </c>
      <c r="I828">
        <v>0.8240000000000011</v>
      </c>
      <c r="J828">
        <v>263</v>
      </c>
    </row>
    <row r="829" spans="1:10" ht="12.75">
      <c r="A829" s="1">
        <v>825</v>
      </c>
      <c r="B829">
        <v>1</v>
      </c>
      <c r="I829">
        <v>0.8250000000000011</v>
      </c>
      <c r="J829">
        <v>264</v>
      </c>
    </row>
    <row r="830" spans="1:10" ht="12.75">
      <c r="A830" s="1">
        <v>826</v>
      </c>
      <c r="B830">
        <v>1</v>
      </c>
      <c r="I830">
        <v>0.8260000000000011</v>
      </c>
      <c r="J830">
        <v>265</v>
      </c>
    </row>
    <row r="831" spans="1:10" ht="12.75">
      <c r="A831" s="1">
        <v>827</v>
      </c>
      <c r="B831">
        <v>1</v>
      </c>
      <c r="I831">
        <v>0.8270000000000011</v>
      </c>
      <c r="J831">
        <v>266</v>
      </c>
    </row>
    <row r="832" spans="1:10" ht="12.75">
      <c r="A832" s="1">
        <v>828</v>
      </c>
      <c r="B832">
        <v>1</v>
      </c>
      <c r="I832">
        <v>0.8280000000000011</v>
      </c>
      <c r="J832">
        <v>268</v>
      </c>
    </row>
    <row r="833" spans="1:10" ht="12.75">
      <c r="A833" s="1">
        <v>829</v>
      </c>
      <c r="B833">
        <v>1</v>
      </c>
      <c r="I833">
        <v>0.8290000000000011</v>
      </c>
      <c r="J833">
        <v>269</v>
      </c>
    </row>
    <row r="834" spans="1:10" ht="12.75">
      <c r="A834" s="1">
        <v>830</v>
      </c>
      <c r="B834">
        <v>1</v>
      </c>
      <c r="I834">
        <v>0.8300000000000011</v>
      </c>
      <c r="J834">
        <v>270</v>
      </c>
    </row>
    <row r="835" spans="1:10" ht="12.75">
      <c r="A835" s="1">
        <v>831</v>
      </c>
      <c r="B835">
        <v>1</v>
      </c>
      <c r="I835">
        <v>0.8310000000000011</v>
      </c>
      <c r="J835">
        <v>271</v>
      </c>
    </row>
    <row r="836" spans="1:10" ht="12.75">
      <c r="A836" s="1">
        <v>832</v>
      </c>
      <c r="B836">
        <v>1</v>
      </c>
      <c r="I836">
        <v>0.8320000000000011</v>
      </c>
      <c r="J836">
        <v>272</v>
      </c>
    </row>
    <row r="837" spans="1:10" ht="12.75">
      <c r="A837" s="1">
        <v>833</v>
      </c>
      <c r="B837">
        <v>1</v>
      </c>
      <c r="I837">
        <v>0.8330000000000011</v>
      </c>
      <c r="J837">
        <v>273</v>
      </c>
    </row>
    <row r="838" spans="1:10" ht="12.75">
      <c r="A838" s="1">
        <v>834</v>
      </c>
      <c r="B838">
        <v>1</v>
      </c>
      <c r="I838">
        <v>0.8340000000000011</v>
      </c>
      <c r="J838">
        <v>274</v>
      </c>
    </row>
    <row r="839" spans="1:10" ht="12.75">
      <c r="A839" s="1">
        <v>835</v>
      </c>
      <c r="B839">
        <v>1</v>
      </c>
      <c r="I839">
        <v>0.8350000000000011</v>
      </c>
      <c r="J839">
        <v>275</v>
      </c>
    </row>
    <row r="840" spans="1:10" ht="12.75">
      <c r="A840" s="1">
        <v>836</v>
      </c>
      <c r="B840">
        <v>1</v>
      </c>
      <c r="I840">
        <v>0.8360000000000011</v>
      </c>
      <c r="J840">
        <v>277</v>
      </c>
    </row>
    <row r="841" spans="1:10" ht="12.75">
      <c r="A841" s="1">
        <v>837</v>
      </c>
      <c r="B841">
        <v>1</v>
      </c>
      <c r="I841">
        <v>0.8370000000000011</v>
      </c>
      <c r="J841">
        <v>278</v>
      </c>
    </row>
    <row r="842" spans="1:10" ht="12.75">
      <c r="A842" s="1">
        <v>838</v>
      </c>
      <c r="B842">
        <v>1</v>
      </c>
      <c r="I842">
        <v>0.8380000000000011</v>
      </c>
      <c r="J842">
        <v>279</v>
      </c>
    </row>
    <row r="843" spans="1:10" ht="12.75">
      <c r="A843" s="1">
        <v>839</v>
      </c>
      <c r="B843">
        <v>1</v>
      </c>
      <c r="I843">
        <v>0.8390000000000011</v>
      </c>
      <c r="J843">
        <v>280</v>
      </c>
    </row>
    <row r="844" spans="1:10" ht="12.75">
      <c r="A844" s="1">
        <v>840</v>
      </c>
      <c r="B844">
        <v>1</v>
      </c>
      <c r="I844">
        <v>0.8400000000000011</v>
      </c>
      <c r="J844">
        <v>281</v>
      </c>
    </row>
    <row r="845" spans="1:10" ht="12.75">
      <c r="A845" s="1">
        <v>841</v>
      </c>
      <c r="B845">
        <v>1</v>
      </c>
      <c r="I845">
        <v>0.8410000000000011</v>
      </c>
      <c r="J845">
        <v>282</v>
      </c>
    </row>
    <row r="846" spans="1:10" ht="12.75">
      <c r="A846" s="1">
        <v>842</v>
      </c>
      <c r="B846">
        <v>1</v>
      </c>
      <c r="I846">
        <v>0.8420000000000011</v>
      </c>
      <c r="J846">
        <v>284</v>
      </c>
    </row>
    <row r="847" spans="1:10" ht="12.75">
      <c r="A847" s="1">
        <v>843</v>
      </c>
      <c r="B847">
        <v>1</v>
      </c>
      <c r="I847">
        <v>0.8430000000000011</v>
      </c>
      <c r="J847">
        <v>285</v>
      </c>
    </row>
    <row r="848" spans="1:10" ht="12.75">
      <c r="A848" s="1">
        <v>844</v>
      </c>
      <c r="B848">
        <v>1</v>
      </c>
      <c r="I848">
        <v>0.8440000000000011</v>
      </c>
      <c r="J848">
        <v>286</v>
      </c>
    </row>
    <row r="849" spans="1:10" ht="12.75">
      <c r="A849" s="1">
        <v>845</v>
      </c>
      <c r="B849">
        <v>1</v>
      </c>
      <c r="I849">
        <v>0.8450000000000011</v>
      </c>
      <c r="J849">
        <v>287</v>
      </c>
    </row>
    <row r="850" spans="1:10" ht="12.75">
      <c r="A850" s="1">
        <v>846</v>
      </c>
      <c r="B850">
        <v>1</v>
      </c>
      <c r="I850">
        <v>0.8460000000000011</v>
      </c>
      <c r="J850">
        <v>288</v>
      </c>
    </row>
    <row r="851" spans="1:10" ht="12.75">
      <c r="A851" s="1">
        <v>847</v>
      </c>
      <c r="B851">
        <v>1</v>
      </c>
      <c r="I851">
        <v>0.8470000000000011</v>
      </c>
      <c r="J851">
        <v>289</v>
      </c>
    </row>
    <row r="852" spans="1:10" ht="12.75">
      <c r="A852" s="1">
        <v>848</v>
      </c>
      <c r="B852">
        <v>1</v>
      </c>
      <c r="I852">
        <v>0.8480000000000011</v>
      </c>
      <c r="J852">
        <v>291</v>
      </c>
    </row>
    <row r="853" spans="1:10" ht="12.75">
      <c r="A853" s="1">
        <v>849</v>
      </c>
      <c r="B853">
        <v>1</v>
      </c>
      <c r="I853">
        <v>0.8490000000000011</v>
      </c>
      <c r="J853">
        <v>292</v>
      </c>
    </row>
    <row r="854" spans="1:10" ht="12.75">
      <c r="A854" s="1">
        <v>850</v>
      </c>
      <c r="B854">
        <v>1</v>
      </c>
      <c r="I854">
        <v>0.8500000000000011</v>
      </c>
      <c r="J854">
        <v>293</v>
      </c>
    </row>
    <row r="855" spans="1:10" ht="12.75">
      <c r="A855" s="1">
        <v>851</v>
      </c>
      <c r="B855">
        <v>1</v>
      </c>
      <c r="I855">
        <v>0.8510000000000011</v>
      </c>
      <c r="J855">
        <v>294</v>
      </c>
    </row>
    <row r="856" spans="1:10" ht="12.75">
      <c r="A856" s="1">
        <v>852</v>
      </c>
      <c r="B856">
        <v>1</v>
      </c>
      <c r="I856">
        <v>0.8520000000000011</v>
      </c>
      <c r="J856">
        <v>295</v>
      </c>
    </row>
    <row r="857" spans="1:10" ht="12.75">
      <c r="A857" s="1">
        <v>853</v>
      </c>
      <c r="B857">
        <v>1</v>
      </c>
      <c r="I857">
        <v>0.8530000000000011</v>
      </c>
      <c r="J857">
        <v>297</v>
      </c>
    </row>
    <row r="858" spans="1:10" ht="12.75">
      <c r="A858" s="1">
        <v>854</v>
      </c>
      <c r="B858">
        <v>1</v>
      </c>
      <c r="I858">
        <v>0.8540000000000011</v>
      </c>
      <c r="J858">
        <v>298</v>
      </c>
    </row>
    <row r="859" spans="1:10" ht="12.75">
      <c r="A859" s="1">
        <v>855</v>
      </c>
      <c r="B859">
        <v>1</v>
      </c>
      <c r="I859">
        <v>0.8550000000000011</v>
      </c>
      <c r="J859">
        <v>299</v>
      </c>
    </row>
    <row r="860" spans="1:10" ht="12.75">
      <c r="A860" s="1">
        <v>856</v>
      </c>
      <c r="B860">
        <v>1</v>
      </c>
      <c r="I860">
        <v>0.8560000000000011</v>
      </c>
      <c r="J860">
        <v>300</v>
      </c>
    </row>
    <row r="861" spans="1:10" ht="12.75">
      <c r="A861" s="1">
        <v>857</v>
      </c>
      <c r="B861">
        <v>1</v>
      </c>
      <c r="I861">
        <v>0.8570000000000011</v>
      </c>
      <c r="J861">
        <v>302</v>
      </c>
    </row>
    <row r="862" spans="1:10" ht="12.75">
      <c r="A862" s="1">
        <v>858</v>
      </c>
      <c r="B862">
        <v>1</v>
      </c>
      <c r="I862">
        <v>0.8580000000000011</v>
      </c>
      <c r="J862">
        <v>303</v>
      </c>
    </row>
    <row r="863" spans="1:10" ht="12.75">
      <c r="A863" s="1">
        <v>859</v>
      </c>
      <c r="B863">
        <v>1</v>
      </c>
      <c r="I863">
        <v>0.8590000000000011</v>
      </c>
      <c r="J863">
        <v>304</v>
      </c>
    </row>
    <row r="864" spans="1:10" ht="12.75">
      <c r="A864" s="1">
        <v>860</v>
      </c>
      <c r="B864">
        <v>1</v>
      </c>
      <c r="I864">
        <v>0.8600000000000011</v>
      </c>
      <c r="J864">
        <v>305</v>
      </c>
    </row>
    <row r="865" spans="1:10" ht="12.75">
      <c r="A865" s="1">
        <v>861</v>
      </c>
      <c r="B865">
        <v>1</v>
      </c>
      <c r="I865">
        <v>0.8610000000000011</v>
      </c>
      <c r="J865">
        <v>307</v>
      </c>
    </row>
    <row r="866" spans="1:10" ht="12.75">
      <c r="A866" s="1">
        <v>862</v>
      </c>
      <c r="B866">
        <v>1</v>
      </c>
      <c r="I866">
        <v>0.8620000000000011</v>
      </c>
      <c r="J866">
        <v>308</v>
      </c>
    </row>
    <row r="867" spans="1:10" ht="12.75">
      <c r="A867" s="1">
        <v>863</v>
      </c>
      <c r="B867">
        <v>1</v>
      </c>
      <c r="I867">
        <v>0.8630000000000011</v>
      </c>
      <c r="J867">
        <v>309</v>
      </c>
    </row>
    <row r="868" spans="1:10" ht="12.75">
      <c r="A868" s="1">
        <v>864</v>
      </c>
      <c r="B868">
        <v>1</v>
      </c>
      <c r="I868">
        <v>0.8640000000000011</v>
      </c>
      <c r="J868">
        <v>311</v>
      </c>
    </row>
    <row r="869" spans="1:10" ht="12.75">
      <c r="A869" s="1">
        <v>865</v>
      </c>
      <c r="B869">
        <v>1</v>
      </c>
      <c r="I869">
        <v>0.8650000000000011</v>
      </c>
      <c r="J869">
        <v>312</v>
      </c>
    </row>
    <row r="870" spans="1:10" ht="12.75">
      <c r="A870" s="1">
        <v>866</v>
      </c>
      <c r="B870">
        <v>1</v>
      </c>
      <c r="I870">
        <v>0.8660000000000011</v>
      </c>
      <c r="J870">
        <v>313</v>
      </c>
    </row>
    <row r="871" spans="1:10" ht="12.75">
      <c r="A871" s="1">
        <v>867</v>
      </c>
      <c r="B871">
        <v>1</v>
      </c>
      <c r="I871">
        <v>0.8670000000000011</v>
      </c>
      <c r="J871">
        <v>314</v>
      </c>
    </row>
    <row r="872" spans="1:10" ht="12.75">
      <c r="A872" s="1">
        <v>868</v>
      </c>
      <c r="B872">
        <v>1</v>
      </c>
      <c r="I872">
        <v>0.8680000000000011</v>
      </c>
      <c r="J872">
        <v>316</v>
      </c>
    </row>
    <row r="873" spans="1:10" ht="12.75">
      <c r="A873" s="1">
        <v>869</v>
      </c>
      <c r="B873">
        <v>1</v>
      </c>
      <c r="I873">
        <v>0.8690000000000011</v>
      </c>
      <c r="J873">
        <v>317</v>
      </c>
    </row>
    <row r="874" spans="1:10" ht="12.75">
      <c r="A874" s="1">
        <v>870</v>
      </c>
      <c r="B874">
        <v>1</v>
      </c>
      <c r="I874">
        <v>0.8700000000000011</v>
      </c>
      <c r="J874">
        <v>318</v>
      </c>
    </row>
    <row r="875" spans="1:10" ht="12.75">
      <c r="A875" s="1">
        <v>871</v>
      </c>
      <c r="B875">
        <v>1</v>
      </c>
      <c r="I875">
        <v>0.8710000000000011</v>
      </c>
      <c r="J875">
        <v>320</v>
      </c>
    </row>
    <row r="876" spans="1:10" ht="12.75">
      <c r="A876" s="1">
        <v>872</v>
      </c>
      <c r="B876">
        <v>1</v>
      </c>
      <c r="I876">
        <v>0.8720000000000011</v>
      </c>
      <c r="J876">
        <v>321</v>
      </c>
    </row>
    <row r="877" spans="1:10" ht="12.75">
      <c r="A877" s="1">
        <v>873</v>
      </c>
      <c r="B877">
        <v>1</v>
      </c>
      <c r="I877">
        <v>0.8730000000000011</v>
      </c>
      <c r="J877">
        <v>322</v>
      </c>
    </row>
    <row r="878" spans="1:10" ht="12.75">
      <c r="A878" s="1">
        <v>874</v>
      </c>
      <c r="B878">
        <v>1</v>
      </c>
      <c r="I878">
        <v>0.8740000000000011</v>
      </c>
      <c r="J878">
        <v>324</v>
      </c>
    </row>
    <row r="879" spans="1:10" ht="12.75">
      <c r="A879" s="1">
        <v>875</v>
      </c>
      <c r="B879">
        <v>1</v>
      </c>
      <c r="I879">
        <v>0.8750000000000011</v>
      </c>
      <c r="J879">
        <v>325</v>
      </c>
    </row>
    <row r="880" spans="1:10" ht="12.75">
      <c r="A880" s="1">
        <v>876</v>
      </c>
      <c r="B880">
        <v>1</v>
      </c>
      <c r="I880">
        <v>0.8760000000000011</v>
      </c>
      <c r="J880">
        <v>327</v>
      </c>
    </row>
    <row r="881" spans="1:10" ht="12.75">
      <c r="A881" s="1">
        <v>877</v>
      </c>
      <c r="B881">
        <v>1</v>
      </c>
      <c r="I881">
        <v>0.8770000000000011</v>
      </c>
      <c r="J881">
        <v>328</v>
      </c>
    </row>
    <row r="882" spans="1:10" ht="12.75">
      <c r="A882" s="1">
        <v>878</v>
      </c>
      <c r="B882">
        <v>1</v>
      </c>
      <c r="I882">
        <v>0.8780000000000011</v>
      </c>
      <c r="J882">
        <v>329</v>
      </c>
    </row>
    <row r="883" spans="1:10" ht="12.75">
      <c r="A883" s="1">
        <v>879</v>
      </c>
      <c r="B883">
        <v>1</v>
      </c>
      <c r="I883">
        <v>0.8790000000000011</v>
      </c>
      <c r="J883">
        <v>331</v>
      </c>
    </row>
    <row r="884" spans="1:10" ht="12.75">
      <c r="A884" s="1">
        <v>880</v>
      </c>
      <c r="B884">
        <v>1</v>
      </c>
      <c r="I884">
        <v>0.8800000000000011</v>
      </c>
      <c r="J884">
        <v>332</v>
      </c>
    </row>
    <row r="885" spans="1:10" ht="12.75">
      <c r="A885" s="1">
        <v>881</v>
      </c>
      <c r="B885">
        <v>1</v>
      </c>
      <c r="I885">
        <v>0.8810000000000011</v>
      </c>
      <c r="J885">
        <v>334</v>
      </c>
    </row>
    <row r="886" spans="1:10" ht="12.75">
      <c r="A886" s="1">
        <v>882</v>
      </c>
      <c r="B886">
        <v>1</v>
      </c>
      <c r="I886">
        <v>0.8820000000000011</v>
      </c>
      <c r="J886">
        <v>335</v>
      </c>
    </row>
    <row r="887" spans="1:10" ht="12.75">
      <c r="A887" s="1">
        <v>883</v>
      </c>
      <c r="B887">
        <v>1</v>
      </c>
      <c r="I887">
        <v>0.8830000000000011</v>
      </c>
      <c r="J887">
        <v>336</v>
      </c>
    </row>
    <row r="888" spans="1:10" ht="12.75">
      <c r="A888" s="1">
        <v>884</v>
      </c>
      <c r="B888">
        <v>1</v>
      </c>
      <c r="I888">
        <v>0.8840000000000011</v>
      </c>
      <c r="J888">
        <v>338</v>
      </c>
    </row>
    <row r="889" spans="1:10" ht="12.75">
      <c r="A889" s="1">
        <v>885</v>
      </c>
      <c r="B889">
        <v>1</v>
      </c>
      <c r="I889">
        <v>0.8850000000000011</v>
      </c>
      <c r="J889">
        <v>339</v>
      </c>
    </row>
    <row r="890" spans="1:10" ht="12.75">
      <c r="A890" s="1">
        <v>886</v>
      </c>
      <c r="B890">
        <v>1</v>
      </c>
      <c r="I890">
        <v>0.8860000000000011</v>
      </c>
      <c r="J890">
        <v>341</v>
      </c>
    </row>
    <row r="891" spans="1:10" ht="12.75">
      <c r="A891" s="1">
        <v>887</v>
      </c>
      <c r="B891">
        <v>1</v>
      </c>
      <c r="I891">
        <v>0.8870000000000011</v>
      </c>
      <c r="J891">
        <v>342</v>
      </c>
    </row>
    <row r="892" spans="1:10" ht="12.75">
      <c r="A892" s="1">
        <v>888</v>
      </c>
      <c r="B892">
        <v>1</v>
      </c>
      <c r="I892">
        <v>0.8880000000000011</v>
      </c>
      <c r="J892">
        <v>344</v>
      </c>
    </row>
    <row r="893" spans="1:10" ht="12.75">
      <c r="A893" s="1">
        <v>889</v>
      </c>
      <c r="B893">
        <v>1</v>
      </c>
      <c r="I893">
        <v>0.8890000000000011</v>
      </c>
      <c r="J893">
        <v>345</v>
      </c>
    </row>
    <row r="894" spans="1:10" ht="12.75">
      <c r="A894" s="1">
        <v>890</v>
      </c>
      <c r="B894">
        <v>1</v>
      </c>
      <c r="I894">
        <v>0.8900000000000011</v>
      </c>
      <c r="J894">
        <v>347</v>
      </c>
    </row>
    <row r="895" spans="1:10" ht="12.75">
      <c r="A895" s="1">
        <v>891</v>
      </c>
      <c r="B895">
        <v>1</v>
      </c>
      <c r="I895">
        <v>0.8910000000000011</v>
      </c>
      <c r="J895">
        <v>348</v>
      </c>
    </row>
    <row r="896" spans="1:10" ht="12.75">
      <c r="A896" s="1">
        <v>892</v>
      </c>
      <c r="B896">
        <v>1</v>
      </c>
      <c r="I896">
        <v>0.892000000000001</v>
      </c>
      <c r="J896">
        <v>350</v>
      </c>
    </row>
    <row r="897" spans="1:10" ht="12.75">
      <c r="A897" s="1">
        <v>893</v>
      </c>
      <c r="B897">
        <v>1</v>
      </c>
      <c r="I897">
        <v>0.893000000000001</v>
      </c>
      <c r="J897">
        <v>351</v>
      </c>
    </row>
    <row r="898" spans="1:10" ht="12.75">
      <c r="A898" s="1">
        <v>894</v>
      </c>
      <c r="B898">
        <v>1</v>
      </c>
      <c r="I898">
        <v>0.894000000000001</v>
      </c>
      <c r="J898">
        <v>353</v>
      </c>
    </row>
    <row r="899" spans="1:10" ht="12.75">
      <c r="A899" s="1">
        <v>895</v>
      </c>
      <c r="B899">
        <v>1</v>
      </c>
      <c r="I899">
        <v>0.895000000000001</v>
      </c>
      <c r="J899">
        <v>354</v>
      </c>
    </row>
    <row r="900" spans="1:10" ht="12.75">
      <c r="A900" s="1">
        <v>896</v>
      </c>
      <c r="B900">
        <v>1</v>
      </c>
      <c r="I900">
        <v>0.896000000000001</v>
      </c>
      <c r="J900">
        <v>356</v>
      </c>
    </row>
    <row r="901" spans="1:10" ht="12.75">
      <c r="A901" s="1">
        <v>897</v>
      </c>
      <c r="B901">
        <v>1</v>
      </c>
      <c r="I901">
        <v>0.897000000000001</v>
      </c>
      <c r="J901">
        <v>357</v>
      </c>
    </row>
    <row r="902" spans="1:10" ht="12.75">
      <c r="A902" s="1">
        <v>898</v>
      </c>
      <c r="B902">
        <v>1</v>
      </c>
      <c r="I902">
        <v>0.898000000000001</v>
      </c>
      <c r="J902">
        <v>359</v>
      </c>
    </row>
    <row r="903" spans="1:10" ht="12.75">
      <c r="A903" s="1">
        <v>899</v>
      </c>
      <c r="B903">
        <v>1</v>
      </c>
      <c r="I903">
        <v>0.899000000000001</v>
      </c>
      <c r="J903">
        <v>361</v>
      </c>
    </row>
    <row r="904" spans="1:10" ht="12.75">
      <c r="A904" s="101">
        <v>900</v>
      </c>
      <c r="B904">
        <v>1</v>
      </c>
      <c r="I904">
        <v>0.900000000000001</v>
      </c>
      <c r="J904">
        <v>363</v>
      </c>
    </row>
    <row r="905" spans="1:10" ht="12.75">
      <c r="A905" s="1">
        <v>901</v>
      </c>
      <c r="B905">
        <v>1</v>
      </c>
      <c r="I905">
        <v>0.901000000000001</v>
      </c>
      <c r="J905">
        <v>365</v>
      </c>
    </row>
    <row r="906" spans="1:10" ht="12.75">
      <c r="A906" s="1">
        <v>902</v>
      </c>
      <c r="B906">
        <v>1</v>
      </c>
      <c r="I906">
        <v>0.902000000000001</v>
      </c>
      <c r="J906">
        <v>367</v>
      </c>
    </row>
    <row r="907" spans="1:10" ht="12.75">
      <c r="A907" s="1">
        <v>903</v>
      </c>
      <c r="B907">
        <v>1</v>
      </c>
      <c r="I907">
        <v>0.903000000000001</v>
      </c>
      <c r="J907">
        <v>368</v>
      </c>
    </row>
    <row r="908" spans="1:10" ht="12.75">
      <c r="A908" s="1">
        <v>904</v>
      </c>
      <c r="B908">
        <v>1</v>
      </c>
      <c r="I908">
        <v>0.904000000000001</v>
      </c>
      <c r="J908">
        <v>370</v>
      </c>
    </row>
    <row r="909" spans="1:10" ht="12.75">
      <c r="A909" s="1">
        <v>905</v>
      </c>
      <c r="B909">
        <v>1</v>
      </c>
      <c r="I909">
        <v>0.905000000000001</v>
      </c>
      <c r="J909">
        <v>372</v>
      </c>
    </row>
    <row r="910" spans="1:10" ht="12.75">
      <c r="A910" s="1">
        <v>906</v>
      </c>
      <c r="B910">
        <v>1</v>
      </c>
      <c r="I910">
        <v>0.906000000000001</v>
      </c>
      <c r="J910">
        <v>373</v>
      </c>
    </row>
    <row r="911" spans="1:10" ht="12.75">
      <c r="A911" s="1">
        <v>907</v>
      </c>
      <c r="B911">
        <v>1</v>
      </c>
      <c r="I911">
        <v>0.907000000000001</v>
      </c>
      <c r="J911">
        <v>375</v>
      </c>
    </row>
    <row r="912" spans="1:10" ht="12.75">
      <c r="A912" s="1">
        <v>908</v>
      </c>
      <c r="B912">
        <v>1</v>
      </c>
      <c r="I912">
        <v>0.908000000000001</v>
      </c>
      <c r="J912">
        <v>377</v>
      </c>
    </row>
    <row r="913" spans="1:10" ht="12.75">
      <c r="A913" s="1">
        <v>909</v>
      </c>
      <c r="B913">
        <v>1</v>
      </c>
      <c r="I913">
        <v>0.909000000000001</v>
      </c>
      <c r="J913">
        <v>378</v>
      </c>
    </row>
    <row r="914" spans="1:10" ht="12.75">
      <c r="A914" s="1">
        <v>910</v>
      </c>
      <c r="B914">
        <v>1</v>
      </c>
      <c r="I914">
        <v>0.910000000000001</v>
      </c>
      <c r="J914">
        <v>380</v>
      </c>
    </row>
    <row r="915" spans="1:10" ht="12.75">
      <c r="A915" s="1">
        <v>911</v>
      </c>
      <c r="B915">
        <v>1</v>
      </c>
      <c r="I915">
        <v>0.911000000000001</v>
      </c>
      <c r="J915">
        <v>382</v>
      </c>
    </row>
    <row r="916" spans="1:10" ht="12.75">
      <c r="A916" s="1">
        <v>912</v>
      </c>
      <c r="B916">
        <v>1</v>
      </c>
      <c r="I916">
        <v>0.912000000000001</v>
      </c>
      <c r="J916">
        <v>384</v>
      </c>
    </row>
    <row r="917" spans="1:10" ht="12.75">
      <c r="A917" s="1">
        <v>913</v>
      </c>
      <c r="B917">
        <v>1</v>
      </c>
      <c r="I917">
        <v>0.913000000000001</v>
      </c>
      <c r="J917">
        <v>385</v>
      </c>
    </row>
    <row r="918" spans="1:10" ht="12.75">
      <c r="A918" s="1">
        <v>914</v>
      </c>
      <c r="B918">
        <v>1</v>
      </c>
      <c r="I918">
        <v>0.914000000000001</v>
      </c>
      <c r="J918">
        <v>387</v>
      </c>
    </row>
    <row r="919" spans="1:10" ht="12.75">
      <c r="A919" s="1">
        <v>915</v>
      </c>
      <c r="B919">
        <v>1</v>
      </c>
      <c r="I919">
        <v>0.915000000000001</v>
      </c>
      <c r="J919">
        <v>389</v>
      </c>
    </row>
    <row r="920" spans="1:10" ht="12.75">
      <c r="A920" s="1">
        <v>916</v>
      </c>
      <c r="B920">
        <v>1</v>
      </c>
      <c r="I920">
        <v>0.916000000000001</v>
      </c>
      <c r="J920">
        <v>391</v>
      </c>
    </row>
    <row r="921" spans="1:10" ht="12.75">
      <c r="A921" s="1">
        <v>917</v>
      </c>
      <c r="B921">
        <v>1</v>
      </c>
      <c r="I921">
        <v>0.917000000000001</v>
      </c>
      <c r="J921">
        <v>393</v>
      </c>
    </row>
    <row r="922" spans="1:10" ht="12.75">
      <c r="A922" s="1">
        <v>918</v>
      </c>
      <c r="B922">
        <v>1</v>
      </c>
      <c r="I922">
        <v>0.918000000000001</v>
      </c>
      <c r="J922">
        <v>395</v>
      </c>
    </row>
    <row r="923" spans="1:10" ht="12.75">
      <c r="A923" s="1">
        <v>919</v>
      </c>
      <c r="B923">
        <v>1</v>
      </c>
      <c r="I923">
        <v>0.919000000000001</v>
      </c>
      <c r="J923">
        <v>396</v>
      </c>
    </row>
    <row r="924" spans="1:10" ht="12.75">
      <c r="A924" s="1">
        <v>920</v>
      </c>
      <c r="B924">
        <v>1</v>
      </c>
      <c r="I924">
        <v>0.920000000000001</v>
      </c>
      <c r="J924">
        <v>398</v>
      </c>
    </row>
    <row r="925" spans="1:10" ht="12.75">
      <c r="A925" s="1">
        <v>921</v>
      </c>
      <c r="B925">
        <v>1</v>
      </c>
      <c r="I925">
        <v>0.921000000000001</v>
      </c>
      <c r="J925">
        <v>400</v>
      </c>
    </row>
    <row r="926" spans="1:10" ht="12.75">
      <c r="A926" s="1">
        <v>922</v>
      </c>
      <c r="B926">
        <v>1</v>
      </c>
      <c r="I926">
        <v>0.922000000000001</v>
      </c>
      <c r="J926">
        <v>402</v>
      </c>
    </row>
    <row r="927" spans="1:10" ht="12.75">
      <c r="A927" s="1">
        <v>923</v>
      </c>
      <c r="B927">
        <v>1</v>
      </c>
      <c r="I927">
        <v>0.923000000000001</v>
      </c>
      <c r="J927">
        <v>404</v>
      </c>
    </row>
    <row r="928" spans="1:10" ht="12.75">
      <c r="A928" s="1">
        <v>924</v>
      </c>
      <c r="B928">
        <v>1</v>
      </c>
      <c r="I928">
        <v>0.924000000000001</v>
      </c>
      <c r="J928">
        <v>406</v>
      </c>
    </row>
    <row r="929" spans="1:10" ht="12.75">
      <c r="A929" s="1">
        <v>925</v>
      </c>
      <c r="B929">
        <v>1</v>
      </c>
      <c r="I929">
        <v>0.925000000000001</v>
      </c>
      <c r="J929">
        <v>408</v>
      </c>
    </row>
    <row r="930" spans="1:10" ht="12.75">
      <c r="A930" s="1">
        <v>926</v>
      </c>
      <c r="B930">
        <v>1</v>
      </c>
      <c r="I930">
        <v>0.926000000000001</v>
      </c>
      <c r="J930">
        <v>410</v>
      </c>
    </row>
    <row r="931" spans="1:10" ht="12.75">
      <c r="A931" s="1">
        <v>927</v>
      </c>
      <c r="B931">
        <v>1</v>
      </c>
      <c r="I931">
        <v>0.927000000000001</v>
      </c>
      <c r="J931">
        <v>412</v>
      </c>
    </row>
    <row r="932" spans="1:10" ht="12.75">
      <c r="A932" s="1">
        <v>928</v>
      </c>
      <c r="B932">
        <v>1</v>
      </c>
      <c r="I932">
        <v>0.928000000000001</v>
      </c>
      <c r="J932">
        <v>414</v>
      </c>
    </row>
    <row r="933" spans="1:10" ht="12.75">
      <c r="A933" s="1">
        <v>929</v>
      </c>
      <c r="B933">
        <v>1</v>
      </c>
      <c r="I933">
        <v>0.929000000000001</v>
      </c>
      <c r="J933">
        <v>416</v>
      </c>
    </row>
    <row r="934" spans="1:10" ht="12.75">
      <c r="A934" s="1">
        <v>930</v>
      </c>
      <c r="B934">
        <v>1</v>
      </c>
      <c r="I934">
        <v>0.930000000000001</v>
      </c>
      <c r="J934">
        <v>418</v>
      </c>
    </row>
    <row r="935" spans="1:10" ht="12.75">
      <c r="A935" s="1">
        <v>931</v>
      </c>
      <c r="B935">
        <v>1</v>
      </c>
      <c r="I935">
        <v>0.931000000000001</v>
      </c>
      <c r="J935">
        <v>421</v>
      </c>
    </row>
    <row r="936" spans="1:10" ht="12.75">
      <c r="A936" s="1">
        <v>932</v>
      </c>
      <c r="B936">
        <v>1</v>
      </c>
      <c r="I936">
        <v>0.932000000000001</v>
      </c>
      <c r="J936">
        <v>423</v>
      </c>
    </row>
    <row r="937" spans="1:10" ht="12.75">
      <c r="A937" s="1">
        <v>933</v>
      </c>
      <c r="B937">
        <v>1</v>
      </c>
      <c r="I937">
        <v>0.933000000000001</v>
      </c>
      <c r="J937">
        <v>425</v>
      </c>
    </row>
    <row r="938" spans="1:10" ht="12.75">
      <c r="A938" s="1">
        <v>934</v>
      </c>
      <c r="B938">
        <v>1</v>
      </c>
      <c r="I938">
        <v>0.934000000000001</v>
      </c>
      <c r="J938">
        <v>427</v>
      </c>
    </row>
    <row r="939" spans="1:10" ht="12.75">
      <c r="A939" s="1">
        <v>935</v>
      </c>
      <c r="B939">
        <v>1</v>
      </c>
      <c r="I939">
        <v>0.935000000000001</v>
      </c>
      <c r="J939">
        <v>429</v>
      </c>
    </row>
    <row r="940" spans="1:10" ht="12.75">
      <c r="A940" s="1">
        <v>936</v>
      </c>
      <c r="B940">
        <v>1</v>
      </c>
      <c r="I940">
        <v>0.936000000000001</v>
      </c>
      <c r="J940">
        <v>431</v>
      </c>
    </row>
    <row r="941" spans="1:10" ht="12.75">
      <c r="A941" s="1">
        <v>937</v>
      </c>
      <c r="B941">
        <v>1</v>
      </c>
      <c r="I941">
        <v>0.937000000000001</v>
      </c>
      <c r="J941">
        <v>433</v>
      </c>
    </row>
    <row r="942" spans="1:10" ht="12.75">
      <c r="A942" s="1">
        <v>938</v>
      </c>
      <c r="B942">
        <v>1</v>
      </c>
      <c r="I942">
        <v>0.938000000000001</v>
      </c>
      <c r="J942">
        <v>436</v>
      </c>
    </row>
    <row r="943" spans="1:10" ht="12.75">
      <c r="A943" s="1">
        <v>939</v>
      </c>
      <c r="B943">
        <v>1</v>
      </c>
      <c r="I943">
        <v>0.9390000000000011</v>
      </c>
      <c r="J943">
        <v>438</v>
      </c>
    </row>
    <row r="944" spans="1:10" ht="12.75">
      <c r="A944" s="1">
        <v>940</v>
      </c>
      <c r="B944">
        <v>1</v>
      </c>
      <c r="I944">
        <v>0.9400000000000011</v>
      </c>
      <c r="J944">
        <v>440</v>
      </c>
    </row>
    <row r="945" spans="1:10" ht="12.75">
      <c r="A945" s="1">
        <v>941</v>
      </c>
      <c r="B945">
        <v>1</v>
      </c>
      <c r="I945">
        <v>0.9410000000000011</v>
      </c>
      <c r="J945">
        <v>443</v>
      </c>
    </row>
    <row r="946" spans="1:10" ht="12.75">
      <c r="A946" s="1">
        <v>942</v>
      </c>
      <c r="B946">
        <v>1</v>
      </c>
      <c r="I946">
        <v>0.9420000000000011</v>
      </c>
      <c r="J946">
        <v>445</v>
      </c>
    </row>
    <row r="947" spans="1:10" ht="12.75">
      <c r="A947" s="1">
        <v>943</v>
      </c>
      <c r="B947">
        <v>1</v>
      </c>
      <c r="I947">
        <v>0.9430000000000011</v>
      </c>
      <c r="J947">
        <v>448</v>
      </c>
    </row>
    <row r="948" spans="1:10" ht="12.75">
      <c r="A948" s="1">
        <v>944</v>
      </c>
      <c r="B948">
        <v>1</v>
      </c>
      <c r="I948">
        <v>0.9440000000000011</v>
      </c>
      <c r="J948">
        <v>450</v>
      </c>
    </row>
    <row r="949" spans="1:10" ht="12.75">
      <c r="A949" s="1">
        <v>945</v>
      </c>
      <c r="B949">
        <v>1</v>
      </c>
      <c r="I949">
        <v>0.9450000000000011</v>
      </c>
      <c r="J949">
        <v>453</v>
      </c>
    </row>
    <row r="950" spans="1:10" ht="12.75">
      <c r="A950" s="1">
        <v>946</v>
      </c>
      <c r="B950">
        <v>1</v>
      </c>
      <c r="I950">
        <v>0.9460000000000011</v>
      </c>
      <c r="J950">
        <v>455</v>
      </c>
    </row>
    <row r="951" spans="1:10" ht="12.75">
      <c r="A951" s="1">
        <v>947</v>
      </c>
      <c r="B951">
        <v>1</v>
      </c>
      <c r="I951">
        <v>0.9470000000000011</v>
      </c>
      <c r="J951">
        <v>458</v>
      </c>
    </row>
    <row r="952" spans="1:10" ht="12.75">
      <c r="A952" s="1">
        <v>948</v>
      </c>
      <c r="B952">
        <v>1</v>
      </c>
      <c r="I952">
        <v>0.9480000000000011</v>
      </c>
      <c r="J952">
        <v>461</v>
      </c>
    </row>
    <row r="953" spans="1:10" ht="12.75">
      <c r="A953" s="1">
        <v>949</v>
      </c>
      <c r="B953">
        <v>1</v>
      </c>
      <c r="I953">
        <v>0.9490000000000011</v>
      </c>
      <c r="J953">
        <v>463</v>
      </c>
    </row>
    <row r="954" spans="1:10" ht="12.75">
      <c r="A954" s="1">
        <v>950</v>
      </c>
      <c r="B954">
        <v>1</v>
      </c>
      <c r="I954">
        <v>0.9500000000000011</v>
      </c>
      <c r="J954">
        <v>466</v>
      </c>
    </row>
    <row r="955" spans="1:10" ht="12.75">
      <c r="A955" s="1">
        <v>951</v>
      </c>
      <c r="B955">
        <v>1</v>
      </c>
      <c r="I955">
        <v>0.9510000000000011</v>
      </c>
      <c r="J955">
        <v>469</v>
      </c>
    </row>
    <row r="956" spans="1:10" ht="12.75">
      <c r="A956" s="1">
        <v>952</v>
      </c>
      <c r="B956">
        <v>1</v>
      </c>
      <c r="I956">
        <v>0.9520000000000011</v>
      </c>
      <c r="J956">
        <v>472</v>
      </c>
    </row>
    <row r="957" spans="1:10" ht="12.75">
      <c r="A957" s="1">
        <v>953</v>
      </c>
      <c r="B957">
        <v>1</v>
      </c>
      <c r="I957">
        <v>0.9530000000000011</v>
      </c>
      <c r="J957">
        <v>475</v>
      </c>
    </row>
    <row r="958" spans="1:10" ht="12.75">
      <c r="A958" s="1">
        <v>954</v>
      </c>
      <c r="B958">
        <v>1</v>
      </c>
      <c r="I958">
        <v>0.9540000000000011</v>
      </c>
      <c r="J958">
        <v>478</v>
      </c>
    </row>
    <row r="959" spans="1:10" ht="12.75">
      <c r="A959" s="1">
        <v>955</v>
      </c>
      <c r="B959">
        <v>1</v>
      </c>
      <c r="I959">
        <v>0.9550000000000011</v>
      </c>
      <c r="J959">
        <v>481</v>
      </c>
    </row>
    <row r="960" spans="1:10" ht="12.75">
      <c r="A960" s="1">
        <v>956</v>
      </c>
      <c r="B960">
        <v>1</v>
      </c>
      <c r="I960">
        <v>0.9560000000000011</v>
      </c>
      <c r="J960">
        <v>484</v>
      </c>
    </row>
    <row r="961" spans="1:10" ht="12.75">
      <c r="A961" s="1">
        <v>957</v>
      </c>
      <c r="B961">
        <v>1</v>
      </c>
      <c r="I961">
        <v>0.9570000000000011</v>
      </c>
      <c r="J961">
        <v>487</v>
      </c>
    </row>
    <row r="962" spans="1:10" ht="12.75">
      <c r="A962" s="1">
        <v>958</v>
      </c>
      <c r="B962">
        <v>1</v>
      </c>
      <c r="I962">
        <v>0.9580000000000011</v>
      </c>
      <c r="J962">
        <v>490</v>
      </c>
    </row>
    <row r="963" spans="1:10" ht="12.75">
      <c r="A963" s="1">
        <v>959</v>
      </c>
      <c r="B963">
        <v>1</v>
      </c>
      <c r="I963">
        <v>0.9590000000000011</v>
      </c>
      <c r="J963">
        <v>493</v>
      </c>
    </row>
    <row r="964" spans="1:10" ht="12.75">
      <c r="A964" s="1">
        <v>960</v>
      </c>
      <c r="B964">
        <v>1</v>
      </c>
      <c r="I964">
        <v>0.9600000000000011</v>
      </c>
      <c r="J964">
        <v>496</v>
      </c>
    </row>
    <row r="965" spans="1:10" ht="12.75">
      <c r="A965" s="1">
        <v>961</v>
      </c>
      <c r="B965">
        <v>1</v>
      </c>
      <c r="I965">
        <v>0.9610000000000011</v>
      </c>
      <c r="J965">
        <v>500</v>
      </c>
    </row>
    <row r="966" spans="1:10" ht="12.75">
      <c r="A966" s="1">
        <v>962</v>
      </c>
      <c r="B966">
        <v>1</v>
      </c>
      <c r="I966">
        <v>0.9620000000000011</v>
      </c>
      <c r="J966">
        <v>503</v>
      </c>
    </row>
    <row r="967" spans="1:10" ht="12.75">
      <c r="A967" s="1">
        <v>963</v>
      </c>
      <c r="B967">
        <v>1</v>
      </c>
      <c r="I967">
        <v>0.9630000000000011</v>
      </c>
      <c r="J967">
        <v>507</v>
      </c>
    </row>
    <row r="968" spans="1:10" ht="12.75">
      <c r="A968" s="1">
        <v>964</v>
      </c>
      <c r="B968">
        <v>1</v>
      </c>
      <c r="I968">
        <v>0.9640000000000011</v>
      </c>
      <c r="J968">
        <v>510</v>
      </c>
    </row>
    <row r="969" spans="1:10" ht="12.75">
      <c r="A969" s="1">
        <v>965</v>
      </c>
      <c r="B969">
        <v>1</v>
      </c>
      <c r="I969">
        <v>0.9650000000000011</v>
      </c>
      <c r="J969">
        <v>514</v>
      </c>
    </row>
    <row r="970" spans="1:10" ht="12.75">
      <c r="A970" s="1">
        <v>966</v>
      </c>
      <c r="B970">
        <v>1</v>
      </c>
      <c r="I970">
        <v>0.9660000000000011</v>
      </c>
      <c r="J970">
        <v>518</v>
      </c>
    </row>
    <row r="971" spans="1:10" ht="12.75">
      <c r="A971" s="1">
        <v>967</v>
      </c>
      <c r="B971">
        <v>1</v>
      </c>
      <c r="I971">
        <v>0.9670000000000011</v>
      </c>
      <c r="J971">
        <v>521</v>
      </c>
    </row>
    <row r="972" spans="1:10" ht="12.75">
      <c r="A972" s="1">
        <v>968</v>
      </c>
      <c r="B972">
        <v>1</v>
      </c>
      <c r="I972">
        <v>0.9680000000000011</v>
      </c>
      <c r="J972">
        <v>525</v>
      </c>
    </row>
    <row r="973" spans="1:10" ht="12.75">
      <c r="A973" s="1">
        <v>969</v>
      </c>
      <c r="B973">
        <v>1</v>
      </c>
      <c r="I973">
        <v>0.9690000000000011</v>
      </c>
      <c r="J973">
        <v>529</v>
      </c>
    </row>
    <row r="974" spans="1:10" ht="12.75">
      <c r="A974" s="1">
        <v>970</v>
      </c>
      <c r="B974">
        <v>1</v>
      </c>
      <c r="I974">
        <v>0.9700000000000011</v>
      </c>
      <c r="J974">
        <v>534</v>
      </c>
    </row>
    <row r="975" spans="1:10" ht="12.75">
      <c r="A975" s="1">
        <v>971</v>
      </c>
      <c r="B975">
        <v>1</v>
      </c>
      <c r="I975">
        <v>0.9710000000000011</v>
      </c>
      <c r="J975">
        <v>538</v>
      </c>
    </row>
    <row r="976" spans="1:10" ht="12.75">
      <c r="A976" s="1">
        <v>972</v>
      </c>
      <c r="B976">
        <v>1</v>
      </c>
      <c r="I976">
        <v>0.9720000000000011</v>
      </c>
      <c r="J976">
        <v>542</v>
      </c>
    </row>
    <row r="977" spans="1:10" ht="12.75">
      <c r="A977" s="1">
        <v>973</v>
      </c>
      <c r="B977">
        <v>1</v>
      </c>
      <c r="I977">
        <v>0.9730000000000011</v>
      </c>
      <c r="J977">
        <v>547</v>
      </c>
    </row>
    <row r="978" spans="1:10" ht="12.75">
      <c r="A978" s="1">
        <v>974</v>
      </c>
      <c r="B978">
        <v>1</v>
      </c>
      <c r="I978">
        <v>0.9740000000000011</v>
      </c>
      <c r="J978">
        <v>551</v>
      </c>
    </row>
    <row r="979" spans="1:10" ht="12.75">
      <c r="A979" s="1">
        <v>975</v>
      </c>
      <c r="B979">
        <v>1</v>
      </c>
      <c r="I979">
        <v>0.9750000000000011</v>
      </c>
      <c r="J979">
        <v>556</v>
      </c>
    </row>
    <row r="980" spans="1:10" ht="12.75">
      <c r="A980" s="1">
        <v>976</v>
      </c>
      <c r="B980">
        <v>1</v>
      </c>
      <c r="I980">
        <v>0.9760000000000011</v>
      </c>
      <c r="J980">
        <v>561</v>
      </c>
    </row>
    <row r="981" spans="1:10" ht="12.75">
      <c r="A981" s="1">
        <v>977</v>
      </c>
      <c r="B981">
        <v>1</v>
      </c>
      <c r="I981">
        <v>0.9770000000000011</v>
      </c>
      <c r="J981">
        <v>567</v>
      </c>
    </row>
    <row r="982" spans="1:10" ht="12.75">
      <c r="A982" s="1">
        <v>978</v>
      </c>
      <c r="B982">
        <v>1</v>
      </c>
      <c r="I982">
        <v>0.9780000000000011</v>
      </c>
      <c r="J982">
        <v>572</v>
      </c>
    </row>
    <row r="983" spans="1:10" ht="12.75">
      <c r="A983" s="1">
        <v>979</v>
      </c>
      <c r="B983">
        <v>1</v>
      </c>
      <c r="I983">
        <v>0.9790000000000011</v>
      </c>
      <c r="J983">
        <v>577</v>
      </c>
    </row>
    <row r="984" spans="1:10" ht="12.75">
      <c r="A984" s="1">
        <v>980</v>
      </c>
      <c r="B984">
        <v>1</v>
      </c>
      <c r="I984">
        <v>0.9800000000000011</v>
      </c>
      <c r="J984">
        <v>583</v>
      </c>
    </row>
    <row r="985" spans="1:10" ht="12.75">
      <c r="A985" s="1">
        <v>981</v>
      </c>
      <c r="B985">
        <v>1</v>
      </c>
      <c r="I985">
        <v>0.9810000000000011</v>
      </c>
      <c r="J985">
        <v>589</v>
      </c>
    </row>
    <row r="986" spans="1:10" ht="12.75">
      <c r="A986" s="1">
        <v>982</v>
      </c>
      <c r="B986">
        <v>1</v>
      </c>
      <c r="I986">
        <v>0.9820000000000011</v>
      </c>
      <c r="J986">
        <v>596</v>
      </c>
    </row>
    <row r="987" spans="1:10" ht="12.75">
      <c r="A987" s="1">
        <v>983</v>
      </c>
      <c r="B987">
        <v>1</v>
      </c>
      <c r="I987">
        <v>0.9830000000000011</v>
      </c>
      <c r="J987">
        <v>603</v>
      </c>
    </row>
    <row r="988" spans="1:10" ht="12.75">
      <c r="A988" s="1">
        <v>984</v>
      </c>
      <c r="B988">
        <v>1</v>
      </c>
      <c r="I988">
        <v>0.9840000000000011</v>
      </c>
      <c r="J988">
        <v>610</v>
      </c>
    </row>
    <row r="989" spans="1:10" ht="12.75">
      <c r="A989" s="1">
        <v>985</v>
      </c>
      <c r="B989">
        <v>1</v>
      </c>
      <c r="I989">
        <v>0.9850000000000011</v>
      </c>
      <c r="J989">
        <v>617</v>
      </c>
    </row>
    <row r="990" spans="1:10" ht="12.75">
      <c r="A990" s="1">
        <v>986</v>
      </c>
      <c r="B990">
        <v>1</v>
      </c>
      <c r="I990">
        <v>0.9860000000000011</v>
      </c>
      <c r="J990">
        <v>625</v>
      </c>
    </row>
    <row r="991" spans="1:10" ht="12.75">
      <c r="A991" s="1">
        <v>987</v>
      </c>
      <c r="B991">
        <v>1</v>
      </c>
      <c r="I991">
        <v>0.9870000000000011</v>
      </c>
      <c r="J991">
        <v>633</v>
      </c>
    </row>
    <row r="992" spans="1:10" ht="12.75">
      <c r="A992" s="1">
        <v>988</v>
      </c>
      <c r="B992">
        <v>1</v>
      </c>
      <c r="I992">
        <v>0.9880000000000011</v>
      </c>
      <c r="J992">
        <v>643</v>
      </c>
    </row>
    <row r="993" spans="1:10" ht="12.75">
      <c r="A993" s="1">
        <v>989</v>
      </c>
      <c r="B993">
        <v>1</v>
      </c>
      <c r="I993">
        <v>0.9890000000000011</v>
      </c>
      <c r="J993">
        <v>652</v>
      </c>
    </row>
    <row r="994" spans="1:10" ht="12.75">
      <c r="A994" s="1">
        <v>990</v>
      </c>
      <c r="B994">
        <v>1</v>
      </c>
      <c r="I994">
        <v>0.9900000000000011</v>
      </c>
      <c r="J994">
        <v>663</v>
      </c>
    </row>
    <row r="995" spans="1:10" ht="12.75">
      <c r="A995" s="1">
        <v>991</v>
      </c>
      <c r="B995">
        <v>1</v>
      </c>
      <c r="I995">
        <v>0.9910000000000011</v>
      </c>
      <c r="J995">
        <v>675</v>
      </c>
    </row>
    <row r="996" spans="1:10" ht="12.75">
      <c r="A996" s="1">
        <v>992</v>
      </c>
      <c r="B996">
        <v>1</v>
      </c>
      <c r="I996">
        <v>0.9920000000000011</v>
      </c>
      <c r="J996">
        <v>687</v>
      </c>
    </row>
    <row r="997" spans="1:10" ht="12.75">
      <c r="A997" s="1">
        <v>993</v>
      </c>
      <c r="B997">
        <v>1</v>
      </c>
      <c r="I997">
        <v>0.9930000000000011</v>
      </c>
      <c r="J997">
        <v>702</v>
      </c>
    </row>
    <row r="998" spans="1:10" ht="12.75">
      <c r="A998" s="1">
        <v>994</v>
      </c>
      <c r="B998">
        <v>1</v>
      </c>
      <c r="I998">
        <v>0.9940000000000011</v>
      </c>
      <c r="J998">
        <v>719</v>
      </c>
    </row>
    <row r="999" spans="1:10" ht="12.75">
      <c r="A999" s="1">
        <v>995</v>
      </c>
      <c r="B999">
        <v>1</v>
      </c>
      <c r="I999">
        <v>0.9950000000000011</v>
      </c>
      <c r="J999">
        <v>735</v>
      </c>
    </row>
    <row r="1000" spans="1:10" ht="12.75">
      <c r="A1000" s="1">
        <v>996</v>
      </c>
      <c r="B1000">
        <v>1</v>
      </c>
      <c r="I1000">
        <v>0.9960000000000011</v>
      </c>
      <c r="J1000">
        <v>735</v>
      </c>
    </row>
    <row r="1001" spans="1:10" ht="12.75">
      <c r="A1001" s="1">
        <v>997</v>
      </c>
      <c r="B1001">
        <v>1</v>
      </c>
      <c r="I1001">
        <v>0.9970000000000011</v>
      </c>
      <c r="J1001">
        <v>735</v>
      </c>
    </row>
    <row r="1002" spans="1:10" ht="12.75">
      <c r="A1002" s="1">
        <v>998</v>
      </c>
      <c r="B1002">
        <v>1</v>
      </c>
      <c r="I1002">
        <v>0.9980000000000011</v>
      </c>
      <c r="J1002">
        <v>735</v>
      </c>
    </row>
    <row r="1003" spans="1:10" ht="12.75">
      <c r="A1003" s="1">
        <v>999</v>
      </c>
      <c r="B1003">
        <v>1</v>
      </c>
      <c r="I1003">
        <v>0.9990000000000011</v>
      </c>
      <c r="J1003">
        <v>735</v>
      </c>
    </row>
    <row r="1004" spans="1:10" ht="12.75">
      <c r="A1004" s="1">
        <v>1000</v>
      </c>
      <c r="B1004">
        <v>1</v>
      </c>
      <c r="I1004">
        <v>1</v>
      </c>
      <c r="J1004">
        <v>735</v>
      </c>
    </row>
  </sheetData>
  <sheetProtection sheet="1"/>
  <printOptions/>
  <pageMargins left="0.5284722222222222" right="0.3298611111111111" top="0.6451388888888889" bottom="0.6013888888888889" header="0.4076388888888889" footer="0.3638888888888889"/>
  <pageSetup horizontalDpi="300" verticalDpi="300" orientation="portrait" paperSize="9" scale="88"/>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13024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 Plischke</dc:creator>
  <cp:keywords/>
  <dc:description/>
  <cp:lastModifiedBy/>
  <cp:lastPrinted>2015-04-05T06:07:41Z</cp:lastPrinted>
  <dcterms:created xsi:type="dcterms:W3CDTF">2014-07-16T15:27:48Z</dcterms:created>
  <dcterms:modified xsi:type="dcterms:W3CDTF">2017-11-08T08:32:58Z</dcterms:modified>
  <cp:category/>
  <cp:version/>
  <cp:contentType/>
  <cp:contentStatus/>
  <cp:revision>451</cp:revision>
</cp:coreProperties>
</file>